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団体あれこれ調整もの\2_次年度関係\羽山さんへ（11.28頃）\一般団体HP\申込書\"/>
    </mc:Choice>
  </mc:AlternateContent>
  <xr:revisionPtr revIDLastSave="0" documentId="13_ncr:1_{93C07E70-6F9A-4FB6-9D2B-2C72011C8CFD}" xr6:coauthVersionLast="47" xr6:coauthVersionMax="47" xr10:uidLastSave="{00000000-0000-0000-0000-000000000000}"/>
  <workbookProtection workbookAlgorithmName="SHA-512" workbookHashValue="sHhjNjJTH7Ud8m9Zy1a0Q1ujofG+YpBwZUKhvyNnBW3OyArXbaxFCBDN23t13cLnXNa3S62vkHf0P/R7z0Cv2Q==" workbookSaltValue="IXZ2B0HK6T7pz9vfEqVR6g==" workbookSpinCount="100000" lockStructure="1"/>
  <bookViews>
    <workbookView xWindow="-120" yWindow="-120" windowWidth="20730" windowHeight="11160" xr2:uid="{942668C9-127A-4DEE-88ED-9C06C9AD8426}"/>
  </bookViews>
  <sheets>
    <sheet name="4～10月入場分" sheetId="4" r:id="rId1"/>
    <sheet name="プルダウン" sheetId="5" state="hidden" r:id="rId2"/>
    <sheet name="募集日時" sheetId="6" state="hidden" r:id="rId3"/>
  </sheets>
  <definedNames>
    <definedName name="_xlnm.Print_Area" localSheetId="0">'4～10月入場分'!$A$1:$AO$52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4" l="1"/>
  <c r="F64" i="4" l="1"/>
  <c r="AB63" i="4"/>
  <c r="AB62" i="4"/>
  <c r="AB61" i="4"/>
  <c r="AB60" i="4"/>
  <c r="AB59" i="4"/>
  <c r="AB58" i="4"/>
  <c r="AB57" i="4"/>
  <c r="AB56" i="4"/>
  <c r="BM30" i="4"/>
  <c r="BM29" i="4"/>
  <c r="BM28" i="4"/>
  <c r="BM27" i="4"/>
  <c r="BM26" i="4"/>
  <c r="BM25" i="4"/>
  <c r="BM24" i="4"/>
  <c r="BM23" i="4"/>
  <c r="AA31" i="4"/>
  <c r="AB64" i="4" s="1"/>
  <c r="AA30" i="4"/>
  <c r="AA29" i="4"/>
  <c r="AA28" i="4"/>
  <c r="AA27" i="4"/>
  <c r="AA26" i="4"/>
  <c r="AA25" i="4"/>
  <c r="AA24" i="4"/>
  <c r="AA23" i="4"/>
  <c r="AA22" i="4"/>
  <c r="BM22" i="4" s="1"/>
  <c r="AA21" i="4"/>
  <c r="BM31" i="4" l="1"/>
  <c r="AB55" i="4"/>
  <c r="U31" i="4"/>
  <c r="U30" i="4"/>
  <c r="U29" i="4"/>
  <c r="U28" i="4"/>
  <c r="U27" i="4"/>
  <c r="U26" i="4"/>
  <c r="U25" i="4"/>
  <c r="U24" i="4"/>
  <c r="U23" i="4"/>
  <c r="Q31" i="4"/>
  <c r="Q30" i="4"/>
  <c r="Q29" i="4"/>
  <c r="Q28" i="4"/>
  <c r="Q27" i="4"/>
  <c r="Q26" i="4"/>
  <c r="Q25" i="4"/>
  <c r="Q24" i="4"/>
  <c r="Q23" i="4"/>
  <c r="U22" i="4"/>
  <c r="Q22" i="4"/>
  <c r="C378" i="6" l="1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377" i="6"/>
  <c r="C101" i="6" l="1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R29" i="4"/>
  <c r="AS29" i="4"/>
  <c r="AT29" i="4"/>
  <c r="AU29" i="4"/>
  <c r="AR30" i="4"/>
  <c r="AS30" i="4"/>
  <c r="AT30" i="4"/>
  <c r="AU30" i="4"/>
  <c r="AR31" i="4"/>
  <c r="AS31" i="4"/>
  <c r="AT31" i="4"/>
  <c r="AU31" i="4"/>
  <c r="AV28" i="4" l="1"/>
  <c r="AX28" i="4" s="1"/>
  <c r="BJ27" i="4"/>
  <c r="AV27" i="4"/>
  <c r="AW27" i="4" s="1"/>
  <c r="BJ31" i="4"/>
  <c r="AV25" i="4"/>
  <c r="AW25" i="4" s="1"/>
  <c r="AV29" i="4"/>
  <c r="BG29" i="4" s="1"/>
  <c r="BJ28" i="4"/>
  <c r="BJ25" i="4"/>
  <c r="AV24" i="4"/>
  <c r="AW24" i="4" s="1"/>
  <c r="BJ26" i="4"/>
  <c r="BJ23" i="4"/>
  <c r="BJ30" i="4"/>
  <c r="BB29" i="4"/>
  <c r="AW29" i="4"/>
  <c r="AZ29" i="4" s="1"/>
  <c r="BA29" i="4" s="1"/>
  <c r="AX29" i="4"/>
  <c r="BC29" i="4" s="1"/>
  <c r="BD29" i="4" s="1"/>
  <c r="BE29" i="4" s="1"/>
  <c r="BF29" i="4" s="1"/>
  <c r="AY29" i="4"/>
  <c r="AV30" i="4"/>
  <c r="BJ29" i="4"/>
  <c r="BJ24" i="4"/>
  <c r="AV31" i="4"/>
  <c r="AV23" i="4"/>
  <c r="AV26" i="4"/>
  <c r="F63" i="4"/>
  <c r="F56" i="4"/>
  <c r="F62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2" i="6"/>
  <c r="AW28" i="4" l="1"/>
  <c r="AY28" i="4"/>
  <c r="BL29" i="4"/>
  <c r="BK29" i="4"/>
  <c r="BB28" i="4"/>
  <c r="BC28" i="4" s="1"/>
  <c r="BD28" i="4" s="1"/>
  <c r="AZ28" i="4"/>
  <c r="BA28" i="4" s="1"/>
  <c r="BE28" i="4" s="1"/>
  <c r="BF28" i="4" s="1"/>
  <c r="BG28" i="4"/>
  <c r="BH28" i="4"/>
  <c r="BK28" i="4"/>
  <c r="BL28" i="4" s="1"/>
  <c r="BK31" i="4"/>
  <c r="BL31" i="4" s="1"/>
  <c r="BL30" i="4"/>
  <c r="BK30" i="4"/>
  <c r="BK24" i="4"/>
  <c r="BL24" i="4" s="1"/>
  <c r="BK25" i="4"/>
  <c r="BL25" i="4" s="1"/>
  <c r="BK27" i="4"/>
  <c r="BL27" i="4" s="1"/>
  <c r="BK26" i="4"/>
  <c r="BL26" i="4" s="1"/>
  <c r="BK23" i="4"/>
  <c r="BL23" i="4" s="1"/>
  <c r="AY27" i="4"/>
  <c r="BG27" i="4"/>
  <c r="AZ27" i="4"/>
  <c r="BA27" i="4" s="1"/>
  <c r="BB27" i="4"/>
  <c r="AX27" i="4"/>
  <c r="BC27" i="4" s="1"/>
  <c r="BD27" i="4" s="1"/>
  <c r="BB25" i="4"/>
  <c r="AX25" i="4"/>
  <c r="BH25" i="4" s="1"/>
  <c r="BG25" i="4"/>
  <c r="AY25" i="4"/>
  <c r="AZ25" i="4" s="1"/>
  <c r="BA25" i="4" s="1"/>
  <c r="BB24" i="4"/>
  <c r="BG24" i="4"/>
  <c r="AY24" i="4"/>
  <c r="AZ24" i="4" s="1"/>
  <c r="BA24" i="4" s="1"/>
  <c r="AX24" i="4"/>
  <c r="BH24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G31" i="4"/>
  <c r="BB26" i="4"/>
  <c r="AW26" i="4"/>
  <c r="AX26" i="4"/>
  <c r="AY26" i="4"/>
  <c r="BG26" i="4"/>
  <c r="BH29" i="4"/>
  <c r="BB23" i="4"/>
  <c r="AW23" i="4"/>
  <c r="AX23" i="4"/>
  <c r="AY23" i="4"/>
  <c r="BG23" i="4"/>
  <c r="AU22" i="4"/>
  <c r="AT22" i="4"/>
  <c r="AS22" i="4"/>
  <c r="AR22" i="4"/>
  <c r="BE31" i="4" l="1"/>
  <c r="BF31" i="4" s="1"/>
  <c r="BH27" i="4"/>
  <c r="BE27" i="4"/>
  <c r="BF27" i="4" s="1"/>
  <c r="BH26" i="4"/>
  <c r="AZ26" i="4"/>
  <c r="BA26" i="4" s="1"/>
  <c r="BC25" i="4"/>
  <c r="BD25" i="4" s="1"/>
  <c r="BE25" i="4" s="1"/>
  <c r="BF25" i="4" s="1"/>
  <c r="BC23" i="4"/>
  <c r="BD23" i="4" s="1"/>
  <c r="BC26" i="4"/>
  <c r="BD26" i="4" s="1"/>
  <c r="BC24" i="4"/>
  <c r="BD24" i="4" s="1"/>
  <c r="BE24" i="4" s="1"/>
  <c r="BF24" i="4" s="1"/>
  <c r="AZ23" i="4"/>
  <c r="BA23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L37" i="4"/>
  <c r="BK22" i="4" l="1"/>
  <c r="BL22" i="4" s="1"/>
  <c r="BE26" i="4"/>
  <c r="BF26" i="4" s="1"/>
  <c r="BE23" i="4"/>
  <c r="BF23" i="4" s="1"/>
  <c r="AW22" i="4"/>
  <c r="AY22" i="4"/>
  <c r="BB22" i="4"/>
  <c r="L45" i="4"/>
  <c r="AX22" i="4"/>
  <c r="L36" i="4" l="1"/>
  <c r="BL21" i="4"/>
  <c r="Q16" i="4" s="1"/>
  <c r="AZ22" i="4"/>
  <c r="BA22" i="4" s="1"/>
  <c r="BC22" i="4"/>
  <c r="BD22" i="4" s="1"/>
  <c r="BH22" i="4"/>
  <c r="F66" i="4"/>
  <c r="F61" i="4"/>
  <c r="AR6" i="4"/>
  <c r="F59" i="4"/>
  <c r="E34" i="4"/>
  <c r="BE22" i="4" l="1"/>
  <c r="BF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T60" i="4" l="1"/>
  <c r="T59" i="4"/>
  <c r="T63" i="4"/>
  <c r="T62" i="4"/>
  <c r="T61" i="4"/>
  <c r="T58" i="4"/>
  <c r="T55" i="4"/>
  <c r="T57" i="4"/>
  <c r="T64" i="4"/>
  <c r="S57" i="4"/>
  <c r="S58" i="4" s="1"/>
  <c r="T56" i="4"/>
  <c r="BM21" i="4" l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Y20" authorId="0" shapeId="0" xr:uid="{CC3F9E63-F6C0-47A8-B2DA-3494BDD1B03C}">
      <text>
        <r>
          <rPr>
            <b/>
            <sz val="9"/>
            <color indexed="9"/>
            <rFont val="MS P ゴシック"/>
            <family val="3"/>
            <charset val="128"/>
          </rPr>
          <t>添乗員同行無しの場合は、
「０」と入力してください。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<sst xmlns="http://schemas.openxmlformats.org/spreadsheetml/2006/main" count="575" uniqueCount="139">
  <si>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</si>
  <si>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</si>
  <si>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</si>
  <si>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</si>
  <si>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</si>
  <si>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</si>
  <si>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</si>
  <si>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</si>
  <si>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</si>
  <si>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</si>
  <si>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</si>
  <si>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</si>
  <si>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</si>
  <si>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</si>
  <si>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</si>
  <si>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</si>
  <si>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</si>
  <si>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</si>
  <si>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</si>
  <si>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</si>
  <si>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</si>
  <si>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</si>
  <si>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添乗員</t>
    <rPh sb="0" eb="3">
      <t>テンジョウイン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</si>
  <si>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</si>
  <si>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</si>
  <si>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</si>
  <si>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</si>
  <si>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</si>
  <si>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</si>
  <si>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</si>
  <si>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</si>
  <si>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</si>
  <si>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</si>
  <si>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</si>
  <si>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</si>
  <si>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合　計</t>
    <rPh sb="0" eb="1">
      <t>ア</t>
    </rPh>
    <rPh sb="2" eb="3">
      <t>ケイ</t>
    </rPh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</si>
  <si>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</si>
  <si>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</si>
  <si>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</si>
  <si>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</si>
  <si>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</si>
  <si>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</si>
  <si>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</si>
  <si>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</si>
  <si>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</si>
  <si>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</si>
  <si>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</si>
  <si>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</si>
  <si>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</si>
  <si>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</si>
  <si>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</si>
  <si>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</si>
  <si>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</si>
  <si>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</si>
  <si>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</si>
  <si>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</si>
  <si>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</si>
  <si>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</si>
  <si>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</si>
  <si>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</si>
  <si>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</si>
  <si>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</si>
  <si>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</si>
  <si>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</si>
  <si>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</si>
  <si>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</si>
  <si>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</si>
  <si>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</si>
  <si>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</si>
  <si>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</si>
  <si>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</si>
  <si>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</si>
  <si>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</si>
  <si>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</si>
  <si>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</si>
  <si>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</si>
  <si>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</si>
  <si>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</si>
  <si>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</si>
  <si>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</si>
  <si>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</si>
  <si>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</si>
  <si>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</si>
  <si>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</si>
  <si>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</si>
  <si>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</si>
  <si>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</si>
  <si>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</si>
  <si>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</si>
  <si>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</si>
  <si>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</si>
  <si>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</si>
  <si>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</si>
  <si>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</si>
  <si>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</si>
  <si>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</si>
  <si>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</si>
  <si>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16時台</t>
  </si>
  <si>
    <t>15:30</t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</si>
  <si>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</si>
  <si>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</si>
  <si>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</si>
  <si>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ツアー種別</t>
    <rPh sb="3" eb="5">
      <t>シュベツ</t>
    </rPh>
    <phoneticPr fontId="1"/>
  </si>
  <si>
    <t>募集型</t>
    <rPh sb="0" eb="3">
      <t>ボシュウガタ</t>
    </rPh>
    <phoneticPr fontId="1"/>
  </si>
  <si>
    <t>受注型</t>
    <rPh sb="0" eb="3">
      <t>ジュチュウガタ</t>
    </rPh>
    <phoneticPr fontId="1"/>
  </si>
  <si>
    <r>
      <t xml:space="preserve">プログラムの希望  </t>
    </r>
    <r>
      <rPr>
        <b/>
        <sz val="8"/>
        <rFont val="ＭＳ Ｐゴシック"/>
        <family val="3"/>
        <charset val="128"/>
      </rPr>
      <t>（注１）</t>
    </r>
    <rPh sb="6" eb="7">
      <t>ノゾミ</t>
    </rPh>
    <rPh sb="7" eb="8">
      <t>ノゾミ</t>
    </rPh>
    <rPh sb="11" eb="12">
      <t>チュウ</t>
    </rPh>
    <phoneticPr fontId="1"/>
  </si>
  <si>
    <r>
      <t>人　　　数</t>
    </r>
    <r>
      <rPr>
        <b/>
        <sz val="6"/>
        <rFont val="ＭＳ Ｐゴシック"/>
        <family val="3"/>
        <charset val="128"/>
      </rPr>
      <t xml:space="preserve">   </t>
    </r>
    <r>
      <rPr>
        <b/>
        <sz val="8"/>
        <rFont val="ＭＳ Ｐゴシック"/>
        <family val="3"/>
        <charset val="128"/>
      </rPr>
      <t>（注2）</t>
    </r>
    <rPh sb="0" eb="1">
      <t>ヒト</t>
    </rPh>
    <rPh sb="4" eb="5">
      <t>スウ</t>
    </rPh>
    <phoneticPr fontId="1"/>
  </si>
  <si>
    <t xml:space="preserve">（注１）ご予約後のプログラム時間の変更、追加は対応ができない場合がございます。
（注２）ご予約後の人数増員は対応致しかねますので、想定される最大数（原則50名以下）をご記入ください。
</t>
    <rPh sb="1" eb="2">
      <t>チュウ</t>
    </rPh>
    <rPh sb="5" eb="7">
      <t>ヨヤク</t>
    </rPh>
    <rPh sb="7" eb="8">
      <t>ゴ</t>
    </rPh>
    <rPh sb="14" eb="16">
      <t>ジカン</t>
    </rPh>
    <rPh sb="17" eb="19">
      <t>ヘンコウ</t>
    </rPh>
    <rPh sb="20" eb="22">
      <t>ツイカ</t>
    </rPh>
    <rPh sb="23" eb="25">
      <t>タイオウ</t>
    </rPh>
    <rPh sb="30" eb="32">
      <t>バアイ</t>
    </rPh>
    <rPh sb="41" eb="42">
      <t>チュウ</t>
    </rPh>
    <rPh sb="45" eb="47">
      <t>ヨヤク</t>
    </rPh>
    <rPh sb="47" eb="48">
      <t>ゴ</t>
    </rPh>
    <rPh sb="49" eb="51">
      <t>ニンズウ</t>
    </rPh>
    <rPh sb="51" eb="53">
      <t>ゾウイン</t>
    </rPh>
    <rPh sb="54" eb="56">
      <t>タイオウ</t>
    </rPh>
    <rPh sb="56" eb="57">
      <t>イタ</t>
    </rPh>
    <rPh sb="65" eb="67">
      <t>ソウテイ</t>
    </rPh>
    <rPh sb="70" eb="72">
      <t>サイダイ</t>
    </rPh>
    <rPh sb="72" eb="73">
      <t>スウ</t>
    </rPh>
    <rPh sb="74" eb="76">
      <t>ゲンソク</t>
    </rPh>
    <rPh sb="78" eb="79">
      <t>メイ</t>
    </rPh>
    <rPh sb="79" eb="81">
      <t>イカ</t>
    </rPh>
    <rPh sb="84" eb="86">
      <t>キニュウ</t>
    </rPh>
    <phoneticPr fontId="1"/>
  </si>
  <si>
    <t>※ツアー種別は必ず選択してください。</t>
    <rPh sb="4" eb="6">
      <t>シュベツ</t>
    </rPh>
    <rPh sb="7" eb="8">
      <t>カナラ</t>
    </rPh>
    <rPh sb="9" eb="11">
      <t>センタク</t>
    </rPh>
    <phoneticPr fontId="1"/>
  </si>
  <si>
    <r>
      <t xml:space="preserve"> ※お申込みをされる内容について、</t>
    </r>
    <r>
      <rPr>
        <b/>
        <u/>
        <sz val="11"/>
        <color rgb="FFFF0000"/>
        <rFont val="HG丸ｺﾞｼｯｸM-PRO"/>
        <family val="3"/>
        <charset val="128"/>
      </rPr>
      <t>水色のセルに記入</t>
    </r>
    <r>
      <rPr>
        <sz val="11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</si>
  <si>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r>
      <t>※希望する</t>
    </r>
    <r>
      <rPr>
        <b/>
        <u/>
        <sz val="11"/>
        <color rgb="FFFF0000"/>
        <rFont val="HG丸ｺﾞｼｯｸM-PRO"/>
        <family val="3"/>
        <charset val="128"/>
      </rPr>
      <t>予約数を選択</t>
    </r>
    <r>
      <rPr>
        <sz val="11"/>
        <color rgb="FFFF0000"/>
        <rFont val="HG丸ｺﾞｼｯｸM-PRO"/>
        <family val="3"/>
        <charset val="128"/>
      </rPr>
      <t>してから、</t>
    </r>
    <r>
      <rPr>
        <b/>
        <u/>
        <sz val="11"/>
        <color rgb="FFFF0000"/>
        <rFont val="HG丸ｺﾞｼｯｸM-PRO"/>
        <family val="3"/>
        <charset val="128"/>
      </rPr>
      <t>下表の水色のセルに必要事項を記入</t>
    </r>
    <r>
      <rPr>
        <sz val="11"/>
        <color rgb="FFFF0000"/>
        <rFont val="HG丸ｺﾞｼｯｸM-PRO"/>
        <family val="3"/>
        <charset val="128"/>
      </rPr>
      <t>してください。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</si>
  <si>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　また、添乗員の同行がない場合は、空欄ではなく「0」と入力してください。</t>
    <rPh sb="4" eb="7">
      <t>テンジョウイン</t>
    </rPh>
    <rPh sb="8" eb="10">
      <t>ドウコウ</t>
    </rPh>
    <rPh sb="13" eb="15">
      <t>バアイ</t>
    </rPh>
    <rPh sb="17" eb="19">
      <t>クウラン</t>
    </rPh>
    <rPh sb="27" eb="29">
      <t>ニュウリョク</t>
    </rPh>
    <phoneticPr fontId="1"/>
  </si>
  <si>
    <t>希望日１</t>
    <rPh sb="0" eb="2">
      <t>キボウ</t>
    </rPh>
    <rPh sb="2" eb="3">
      <t>ニチ</t>
    </rPh>
    <phoneticPr fontId="1"/>
  </si>
  <si>
    <t>希望日２</t>
    <rPh sb="0" eb="2">
      <t>キボウ</t>
    </rPh>
    <rPh sb="2" eb="3">
      <t>ニチ</t>
    </rPh>
    <phoneticPr fontId="1"/>
  </si>
  <si>
    <t>希望日３</t>
    <rPh sb="0" eb="2">
      <t>キボウ</t>
    </rPh>
    <rPh sb="2" eb="3">
      <t>ニチ</t>
    </rPh>
    <phoneticPr fontId="1"/>
  </si>
  <si>
    <t>希望日４</t>
    <rPh sb="0" eb="2">
      <t>キボウ</t>
    </rPh>
    <rPh sb="2" eb="3">
      <t>ニチ</t>
    </rPh>
    <phoneticPr fontId="1"/>
  </si>
  <si>
    <t>希望日５</t>
    <rPh sb="0" eb="2">
      <t>キボウ</t>
    </rPh>
    <rPh sb="2" eb="3">
      <t>ニチ</t>
    </rPh>
    <phoneticPr fontId="1"/>
  </si>
  <si>
    <t>希望日６</t>
    <rPh sb="0" eb="2">
      <t>キボウ</t>
    </rPh>
    <rPh sb="2" eb="3">
      <t>ニチ</t>
    </rPh>
    <phoneticPr fontId="1"/>
  </si>
  <si>
    <t>希望日７</t>
    <rPh sb="0" eb="2">
      <t>キボウ</t>
    </rPh>
    <rPh sb="2" eb="3">
      <t>ニチ</t>
    </rPh>
    <phoneticPr fontId="1"/>
  </si>
  <si>
    <t>希望日８</t>
    <rPh sb="0" eb="2">
      <t>キボウ</t>
    </rPh>
    <rPh sb="2" eb="3">
      <t>ニチ</t>
    </rPh>
    <phoneticPr fontId="1"/>
  </si>
  <si>
    <t>希望日９</t>
    <rPh sb="0" eb="2">
      <t>キボウ</t>
    </rPh>
    <rPh sb="2" eb="3">
      <t>ニチ</t>
    </rPh>
    <phoneticPr fontId="1"/>
  </si>
  <si>
    <t>希望日１０</t>
    <rPh sb="0" eb="3">
      <t>キボウニチ</t>
    </rPh>
    <phoneticPr fontId="1"/>
  </si>
  <si>
    <t>【希望予約数と希望内容（入場日時・人数・プログラム）】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1">
      <t>ナイヨウ</t>
    </rPh>
    <rPh sb="12" eb="14">
      <t>ニュウジョウ</t>
    </rPh>
    <rPh sb="14" eb="16">
      <t>ニチジ</t>
    </rPh>
    <rPh sb="17" eb="19">
      <t>ニンズウ</t>
    </rPh>
    <phoneticPr fontId="1"/>
  </si>
  <si>
    <t>お客様</t>
    <rPh sb="1" eb="3">
      <t>キャクサマ</t>
    </rPh>
    <phoneticPr fontId="1"/>
  </si>
  <si>
    <t>夕方</t>
    <rPh sb="0" eb="2">
      <t>ユウガタ</t>
    </rPh>
    <phoneticPr fontId="1"/>
  </si>
  <si>
    <t>希望日1</t>
    <rPh sb="0" eb="2">
      <t>キボウ</t>
    </rPh>
    <rPh sb="2" eb="3">
      <t>ニチ</t>
    </rPh>
    <phoneticPr fontId="1"/>
  </si>
  <si>
    <t>希望日2</t>
    <rPh sb="0" eb="2">
      <t>キボウ</t>
    </rPh>
    <rPh sb="2" eb="3">
      <t>ニチ</t>
    </rPh>
    <phoneticPr fontId="1"/>
  </si>
  <si>
    <t>希望日3</t>
    <rPh sb="0" eb="2">
      <t>キボウ</t>
    </rPh>
    <rPh sb="2" eb="3">
      <t>ニチ</t>
    </rPh>
    <phoneticPr fontId="1"/>
  </si>
  <si>
    <t>希望日4</t>
    <rPh sb="0" eb="2">
      <t>キボウ</t>
    </rPh>
    <rPh sb="2" eb="3">
      <t>ニチ</t>
    </rPh>
    <phoneticPr fontId="1"/>
  </si>
  <si>
    <t>希望日5</t>
    <rPh sb="0" eb="2">
      <t>キボウ</t>
    </rPh>
    <rPh sb="2" eb="3">
      <t>ニチ</t>
    </rPh>
    <phoneticPr fontId="1"/>
  </si>
  <si>
    <t>希望日6</t>
    <rPh sb="0" eb="2">
      <t>キボウ</t>
    </rPh>
    <rPh sb="2" eb="3">
      <t>ニチ</t>
    </rPh>
    <phoneticPr fontId="1"/>
  </si>
  <si>
    <t>希望日7</t>
    <rPh sb="0" eb="2">
      <t>キボウ</t>
    </rPh>
    <rPh sb="2" eb="3">
      <t>ニチ</t>
    </rPh>
    <phoneticPr fontId="1"/>
  </si>
  <si>
    <t>希望日8</t>
    <rPh sb="0" eb="2">
      <t>キボウ</t>
    </rPh>
    <rPh sb="2" eb="3">
      <t>ニチ</t>
    </rPh>
    <phoneticPr fontId="1"/>
  </si>
  <si>
    <t>希望日9</t>
    <rPh sb="0" eb="2">
      <t>キボウ</t>
    </rPh>
    <rPh sb="2" eb="3">
      <t>ニチ</t>
    </rPh>
    <phoneticPr fontId="1"/>
  </si>
  <si>
    <t>希望日10</t>
    <rPh sb="0" eb="2">
      <t>キボウ</t>
    </rPh>
    <rPh sb="2" eb="3">
      <t>ニチ</t>
    </rPh>
    <phoneticPr fontId="1"/>
  </si>
  <si>
    <r>
      <t>お問合せＴＥＬ ：</t>
    </r>
    <r>
      <rPr>
        <b/>
        <sz val="8"/>
        <color theme="1"/>
        <rFont val="ＭＳ Ｐゴシック"/>
        <family val="3"/>
        <charset val="128"/>
      </rPr>
      <t xml:space="preserve"> </t>
    </r>
    <r>
      <rPr>
        <b/>
        <sz val="11"/>
        <color theme="1"/>
        <rFont val="ＭＳ Ｐゴシック"/>
        <family val="3"/>
        <charset val="128"/>
      </rPr>
      <t>平　 日 ０１１－７９８－０９０１ （受付時間 ： 9：00～17：00）
　　　　　　　　　　 土日祝 ０１４４－８４－６５３４ （受付時間 ： 9：00～17：00）　</t>
    </r>
    <r>
      <rPr>
        <b/>
        <sz val="9"/>
        <color theme="1"/>
        <rFont val="ＭＳ Ｐゴシック"/>
        <family val="3"/>
        <charset val="128"/>
      </rPr>
      <t>※直近予約の変更及び緊急連絡のみ</t>
    </r>
    <rPh sb="59" eb="61">
      <t>ドニチ</t>
    </rPh>
    <rPh sb="61" eb="62">
      <t>シュク</t>
    </rPh>
    <rPh sb="97" eb="99">
      <t>チョッキン</t>
    </rPh>
    <rPh sb="99" eb="101">
      <t>ヨヤク</t>
    </rPh>
    <rPh sb="102" eb="104">
      <t>ヘンコウ</t>
    </rPh>
    <rPh sb="104" eb="105">
      <t>オヨ</t>
    </rPh>
    <rPh sb="106" eb="108">
      <t>キンキュウ</t>
    </rPh>
    <rPh sb="108" eb="110">
      <t>レンラク</t>
    </rPh>
    <phoneticPr fontId="1"/>
  </si>
  <si>
    <t>夕方</t>
    <rPh sb="0" eb="2">
      <t>ユウガタ</t>
    </rPh>
    <phoneticPr fontId="4"/>
  </si>
  <si>
    <r>
      <t>令和５年度(2023年度)　ウポポイ（民族共生象徴空間） 入場予約申込書　</t>
    </r>
    <r>
      <rPr>
        <b/>
        <sz val="14"/>
        <color theme="1"/>
        <rFont val="ＭＳ Ｐゴシック"/>
        <family val="3"/>
        <charset val="128"/>
      </rPr>
      <t>（団体用・4～10月入場分）</t>
    </r>
    <rPh sb="0" eb="2">
      <t>レイワ</t>
    </rPh>
    <rPh sb="3" eb="5">
      <t>ネンド</t>
    </rPh>
    <rPh sb="10" eb="12">
      <t>ネンド</t>
    </rPh>
    <rPh sb="19" eb="21">
      <t>ミンゾク</t>
    </rPh>
    <rPh sb="21" eb="23">
      <t>キョウセイ</t>
    </rPh>
    <rPh sb="23" eb="25">
      <t>ショウチョウ</t>
    </rPh>
    <rPh sb="25" eb="27">
      <t>クウカン</t>
    </rPh>
    <rPh sb="29" eb="31">
      <t>ニュウジョウ</t>
    </rPh>
    <rPh sb="31" eb="33">
      <t>ヨヤク</t>
    </rPh>
    <rPh sb="33" eb="36">
      <t>モウシコミショ</t>
    </rPh>
    <rPh sb="38" eb="40">
      <t>ダンタイ</t>
    </rPh>
    <rPh sb="40" eb="41">
      <t>ヨウ</t>
    </rPh>
    <phoneticPr fontId="1"/>
  </si>
  <si>
    <t>夕方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</si>
</sst>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0"/>
    <numFmt numFmtId="181" formatCode="[$-411]ggge&quot;年&quot;m&quot;月&quot;d&quot;日&quot;\(aaa\);@"/>
    <numFmt numFmtId="182" formatCode="&quot;〔&quot;00000&quot;〕&quot;\ "/>
    <numFmt numFmtId="183" formatCode="0&quot; 本&quot;"/>
  </numFmts>
  <fonts count="4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S創英角ﾎﾟｯﾌﾟ体"/>
      <family val="3"/>
      <charset val="128"/>
    </font>
    <font>
      <b/>
      <sz val="12"/>
      <name val="ＭＳ Ｐゴシック"/>
      <family val="3"/>
      <charset val="128"/>
    </font>
    <font>
      <b/>
      <i/>
      <sz val="10"/>
      <color theme="1"/>
      <name val="游ゴシック"/>
      <family val="3"/>
      <charset val="128"/>
      <scheme val="minor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b/>
      <sz val="9"/>
      <color indexed="9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12" fillId="2" borderId="0" xfId="0" applyFont="1" applyFill="1" applyAlignment="1"/>
    <xf numFmtId="0" fontId="8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6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4" fillId="2" borderId="0" xfId="0" applyFont="1" applyFill="1">
      <alignment vertical="center"/>
    </xf>
    <xf numFmtId="0" fontId="7" fillId="0" borderId="0" xfId="0" applyFont="1">
      <alignment vertical="center"/>
    </xf>
    <xf numFmtId="0" fontId="9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18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5" xfId="0" applyFont="1" applyFill="1" applyBorder="1">
      <alignment vertical="center"/>
    </xf>
    <xf numFmtId="0" fontId="11" fillId="2" borderId="0" xfId="0" applyFont="1" applyFill="1" applyAlignment="1">
      <alignment horizontal="center" vertical="center"/>
    </xf>
    <xf numFmtId="0" fontId="5" fillId="2" borderId="10" xfId="0" applyFont="1" applyFill="1" applyBorder="1">
      <alignment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41" xfId="0" applyFont="1" applyFill="1" applyBorder="1">
      <alignment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vertical="top"/>
    </xf>
    <xf numFmtId="0" fontId="1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20" fillId="2" borderId="0" xfId="0" applyFont="1" applyFill="1">
      <alignment vertical="center"/>
    </xf>
    <xf numFmtId="176" fontId="18" fillId="2" borderId="0" xfId="0" applyNumberFormat="1" applyFont="1" applyFill="1" applyAlignment="1">
      <alignment horizontal="left" vertical="center"/>
    </xf>
    <xf numFmtId="178" fontId="5" fillId="2" borderId="1" xfId="0" applyNumberFormat="1" applyFont="1" applyFill="1" applyBorder="1">
      <alignment vertical="center"/>
    </xf>
    <xf numFmtId="178" fontId="5" fillId="2" borderId="24" xfId="0" applyNumberFormat="1" applyFont="1" applyFill="1" applyBorder="1">
      <alignment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20" fontId="18" fillId="2" borderId="0" xfId="0" applyNumberFormat="1" applyFont="1" applyFill="1" applyAlignment="1">
      <alignment horizontal="left" vertical="center" wrapText="1"/>
    </xf>
    <xf numFmtId="0" fontId="22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horizontal="center" vertical="center"/>
    </xf>
    <xf numFmtId="20" fontId="3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 indent="1"/>
    </xf>
    <xf numFmtId="20" fontId="4" fillId="0" borderId="0" xfId="0" applyNumberFormat="1" applyFont="1" applyAlignment="1">
      <alignment horizontal="center" vertical="center"/>
    </xf>
    <xf numFmtId="0" fontId="4" fillId="2" borderId="10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25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7" fillId="2" borderId="0" xfId="0" applyFont="1" applyFill="1">
      <alignment vertical="center"/>
    </xf>
    <xf numFmtId="0" fontId="19" fillId="2" borderId="2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177" fontId="18" fillId="2" borderId="0" xfId="0" applyNumberFormat="1" applyFont="1" applyFill="1" applyAlignment="1">
      <alignment horizontal="left" vertical="center" wrapText="1"/>
    </xf>
    <xf numFmtId="177" fontId="18" fillId="2" borderId="0" xfId="0" applyNumberFormat="1" applyFont="1" applyFill="1" applyAlignment="1">
      <alignment horizontal="left" vertical="center"/>
    </xf>
    <xf numFmtId="177" fontId="18" fillId="2" borderId="0" xfId="0" quotePrefix="1" applyNumberFormat="1" applyFont="1" applyFill="1" applyAlignment="1">
      <alignment horizontal="left" vertical="center"/>
    </xf>
    <xf numFmtId="0" fontId="28" fillId="2" borderId="0" xfId="1" applyFont="1" applyFill="1" applyAlignment="1" applyProtection="1">
      <alignment vertical="center"/>
    </xf>
    <xf numFmtId="0" fontId="24" fillId="0" borderId="0" xfId="0" quotePrefix="1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27" xfId="0" applyFont="1" applyBorder="1" applyAlignment="1">
      <alignment horizontal="center" vertical="center"/>
    </xf>
    <xf numFmtId="181" fontId="29" fillId="0" borderId="27" xfId="0" applyNumberFormat="1" applyFont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176" fontId="19" fillId="2" borderId="0" xfId="0" applyNumberFormat="1" applyFont="1" applyFill="1">
      <alignment vertical="center"/>
    </xf>
    <xf numFmtId="0" fontId="32" fillId="2" borderId="10" xfId="0" applyFont="1" applyFill="1" applyBorder="1" applyAlignment="1"/>
    <xf numFmtId="0" fontId="19" fillId="2" borderId="27" xfId="0" applyFont="1" applyFill="1" applyBorder="1" applyAlignment="1">
      <alignment horizontal="left" vertical="center" indent="1"/>
    </xf>
    <xf numFmtId="181" fontId="31" fillId="3" borderId="0" xfId="0" applyNumberFormat="1" applyFont="1" applyFill="1" applyAlignment="1">
      <alignment horizontal="left" vertical="center" indent="1"/>
    </xf>
    <xf numFmtId="0" fontId="29" fillId="5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left" vertical="center"/>
    </xf>
    <xf numFmtId="0" fontId="35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8" fontId="5" fillId="2" borderId="2" xfId="0" applyNumberFormat="1" applyFont="1" applyFill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20" fontId="4" fillId="2" borderId="2" xfId="0" applyNumberFormat="1" applyFont="1" applyFill="1" applyBorder="1" applyAlignment="1">
      <alignment horizontal="center" vertical="center"/>
    </xf>
    <xf numFmtId="20" fontId="4" fillId="2" borderId="4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20" fontId="4" fillId="2" borderId="45" xfId="0" applyNumberFormat="1" applyFont="1" applyFill="1" applyBorder="1" applyAlignment="1">
      <alignment horizontal="center" vertical="center"/>
    </xf>
    <xf numFmtId="20" fontId="4" fillId="2" borderId="24" xfId="0" applyNumberFormat="1" applyFont="1" applyFill="1" applyBorder="1" applyAlignment="1">
      <alignment horizontal="center" vertical="center"/>
    </xf>
    <xf numFmtId="20" fontId="4" fillId="2" borderId="46" xfId="0" applyNumberFormat="1" applyFont="1" applyFill="1" applyBorder="1" applyAlignment="1">
      <alignment horizontal="center" vertical="center"/>
    </xf>
    <xf numFmtId="0" fontId="40" fillId="2" borderId="0" xfId="0" applyFont="1" applyFill="1">
      <alignment vertical="center"/>
    </xf>
    <xf numFmtId="0" fontId="41" fillId="2" borderId="0" xfId="0" applyFont="1" applyFill="1">
      <alignment vertical="center"/>
    </xf>
    <xf numFmtId="0" fontId="20" fillId="2" borderId="0" xfId="0" applyFont="1" applyFill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9" xfId="0" applyFont="1" applyFill="1" applyBorder="1">
      <alignment vertical="center"/>
    </xf>
    <xf numFmtId="0" fontId="21" fillId="2" borderId="64" xfId="0" applyFont="1" applyFill="1" applyBorder="1" applyAlignment="1">
      <alignment horizontal="left" vertical="center" shrinkToFit="1"/>
    </xf>
    <xf numFmtId="0" fontId="5" fillId="6" borderId="0" xfId="0" applyFont="1" applyFill="1" applyAlignment="1" applyProtection="1">
      <alignment horizontal="center" vertical="center" shrinkToFit="1"/>
      <protection locked="0"/>
    </xf>
    <xf numFmtId="0" fontId="21" fillId="6" borderId="64" xfId="0" applyFont="1" applyFill="1" applyBorder="1" applyAlignment="1" applyProtection="1">
      <alignment horizontal="center" vertical="center" shrinkToFit="1"/>
      <protection locked="0"/>
    </xf>
    <xf numFmtId="0" fontId="43" fillId="3" borderId="80" xfId="0" applyFont="1" applyFill="1" applyBorder="1" applyAlignment="1">
      <alignment horizontal="center" vertical="center" shrinkToFit="1"/>
    </xf>
    <xf numFmtId="0" fontId="43" fillId="3" borderId="80" xfId="0" applyFont="1" applyFill="1" applyBorder="1" applyAlignment="1">
      <alignment horizontal="center" vertical="center"/>
    </xf>
    <xf numFmtId="178" fontId="43" fillId="3" borderId="80" xfId="0" applyNumberFormat="1" applyFont="1" applyFill="1" applyBorder="1">
      <alignment vertical="center"/>
    </xf>
    <xf numFmtId="0" fontId="43" fillId="3" borderId="79" xfId="0" applyFont="1" applyFill="1" applyBorder="1" applyAlignment="1">
      <alignment horizontal="center" vertical="center"/>
    </xf>
    <xf numFmtId="179" fontId="43" fillId="3" borderId="80" xfId="0" applyNumberFormat="1" applyFont="1" applyFill="1" applyBorder="1" applyAlignment="1">
      <alignment horizontal="center" vertical="center"/>
    </xf>
    <xf numFmtId="20" fontId="43" fillId="3" borderId="80" xfId="0" applyNumberFormat="1" applyFont="1" applyFill="1" applyBorder="1" applyAlignment="1">
      <alignment horizontal="center" vertical="center"/>
    </xf>
    <xf numFmtId="20" fontId="43" fillId="3" borderId="88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 shrinkToFit="1"/>
      <protection locked="0"/>
    </xf>
    <xf numFmtId="0" fontId="5" fillId="6" borderId="1" xfId="0" applyFont="1" applyFill="1" applyBorder="1" applyAlignment="1" applyProtection="1">
      <alignment horizontal="center" vertical="center" shrinkToFit="1"/>
      <protection locked="0"/>
    </xf>
    <xf numFmtId="0" fontId="5" fillId="6" borderId="24" xfId="0" applyFont="1" applyFill="1" applyBorder="1" applyAlignment="1" applyProtection="1">
      <alignment horizontal="center" vertical="center" shrinkToFit="1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4" fillId="6" borderId="33" xfId="0" applyFont="1" applyFill="1" applyBorder="1" applyAlignment="1" applyProtection="1">
      <alignment horizontal="center" vertical="center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179" fontId="4" fillId="6" borderId="2" xfId="0" applyNumberFormat="1" applyFont="1" applyFill="1" applyBorder="1" applyAlignment="1" applyProtection="1">
      <alignment horizontal="center" vertical="center"/>
      <protection locked="0"/>
    </xf>
    <xf numFmtId="179" fontId="4" fillId="6" borderId="1" xfId="0" applyNumberFormat="1" applyFont="1" applyFill="1" applyBorder="1" applyAlignment="1" applyProtection="1">
      <alignment horizontal="center" vertical="center"/>
      <protection locked="0"/>
    </xf>
    <xf numFmtId="179" fontId="4" fillId="6" borderId="24" xfId="0" applyNumberFormat="1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 shrinkToFit="1"/>
      <protection locked="0"/>
    </xf>
    <xf numFmtId="0" fontId="24" fillId="7" borderId="0" xfId="0" applyFont="1" applyFill="1" applyAlignment="1">
      <alignment horizontal="center" vertical="center"/>
    </xf>
    <xf numFmtId="0" fontId="24" fillId="7" borderId="0" xfId="0" quotePrefix="1" applyFont="1" applyFill="1" applyAlignment="1">
      <alignment horizontal="center" vertical="center"/>
    </xf>
    <xf numFmtId="180" fontId="24" fillId="7" borderId="0" xfId="0" quotePrefix="1" applyNumberFormat="1" applyFont="1" applyFill="1" applyAlignment="1">
      <alignment horizontal="center" vertical="center"/>
    </xf>
    <xf numFmtId="180" fontId="24" fillId="7" borderId="0" xfId="0" applyNumberFormat="1" applyFont="1" applyFill="1" applyAlignment="1">
      <alignment horizontal="center" vertical="center"/>
    </xf>
    <xf numFmtId="0" fontId="38" fillId="2" borderId="10" xfId="0" applyFont="1" applyFill="1" applyBorder="1" applyAlignment="1"/>
    <xf numFmtId="0" fontId="38" fillId="2" borderId="0" xfId="0" applyFont="1" applyFill="1" applyAlignment="1"/>
    <xf numFmtId="0" fontId="46" fillId="2" borderId="0" xfId="0" applyFont="1" applyFill="1">
      <alignment vertical="center"/>
    </xf>
    <xf numFmtId="0" fontId="46" fillId="2" borderId="18" xfId="0" applyFont="1" applyFill="1" applyBorder="1" applyAlignment="1">
      <alignment horizontal="left" vertical="center" indent="2"/>
    </xf>
    <xf numFmtId="0" fontId="46" fillId="2" borderId="0" xfId="0" applyFont="1" applyFill="1" applyAlignment="1">
      <alignment horizontal="left" vertical="top" indent="2"/>
    </xf>
    <xf numFmtId="0" fontId="40" fillId="2" borderId="0" xfId="0" applyFont="1" applyFill="1" applyAlignment="1">
      <alignment horizontal="left" vertical="top" indent="1"/>
    </xf>
    <xf numFmtId="0" fontId="46" fillId="2" borderId="10" xfId="0" applyFont="1" applyFill="1" applyBorder="1" applyAlignment="1">
      <alignment horizontal="left" indent="1"/>
    </xf>
    <xf numFmtId="20" fontId="5" fillId="2" borderId="48" xfId="0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left" vertical="center" indent="1"/>
    </xf>
    <xf numFmtId="182" fontId="3" fillId="5" borderId="0" xfId="0" applyNumberFormat="1" applyFont="1" applyFill="1" applyAlignment="1" applyProtection="1">
      <alignment horizontal="center" vertical="center" shrinkToFit="1"/>
      <protection locked="0"/>
    </xf>
    <xf numFmtId="182" fontId="3" fillId="5" borderId="5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76" fontId="19" fillId="2" borderId="27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52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21" fillId="2" borderId="91" xfId="0" applyFont="1" applyFill="1" applyBorder="1" applyAlignment="1">
      <alignment horizontal="center" vertical="center"/>
    </xf>
    <xf numFmtId="0" fontId="21" fillId="2" borderId="92" xfId="0" applyFont="1" applyFill="1" applyBorder="1" applyAlignment="1">
      <alignment horizontal="center" vertical="center"/>
    </xf>
    <xf numFmtId="0" fontId="42" fillId="6" borderId="92" xfId="0" applyFont="1" applyFill="1" applyBorder="1" applyAlignment="1" applyProtection="1">
      <alignment horizontal="center" vertical="center"/>
      <protection locked="0"/>
    </xf>
    <xf numFmtId="0" fontId="42" fillId="6" borderId="93" xfId="0" applyFont="1" applyFill="1" applyBorder="1" applyAlignment="1" applyProtection="1">
      <alignment horizontal="center" vertical="center"/>
      <protection locked="0"/>
    </xf>
    <xf numFmtId="0" fontId="43" fillId="3" borderId="76" xfId="0" applyFont="1" applyFill="1" applyBorder="1" applyAlignment="1">
      <alignment horizontal="center" vertical="center"/>
    </xf>
    <xf numFmtId="0" fontId="43" fillId="3" borderId="77" xfId="0" applyFont="1" applyFill="1" applyBorder="1" applyAlignment="1">
      <alignment horizontal="center" vertical="center"/>
    </xf>
    <xf numFmtId="0" fontId="43" fillId="3" borderId="78" xfId="0" applyFont="1" applyFill="1" applyBorder="1" applyAlignment="1">
      <alignment horizontal="center" vertical="center"/>
    </xf>
    <xf numFmtId="0" fontId="5" fillId="6" borderId="47" xfId="0" applyFont="1" applyFill="1" applyBorder="1" applyAlignment="1" applyProtection="1">
      <alignment horizontal="center" vertical="center"/>
      <protection locked="0"/>
    </xf>
    <xf numFmtId="0" fontId="5" fillId="6" borderId="72" xfId="0" applyFont="1" applyFill="1" applyBorder="1" applyAlignment="1" applyProtection="1">
      <alignment horizontal="center" vertical="center"/>
      <protection locked="0"/>
    </xf>
    <xf numFmtId="0" fontId="5" fillId="6" borderId="73" xfId="0" applyFont="1" applyFill="1" applyBorder="1" applyAlignment="1" applyProtection="1">
      <alignment horizontal="center" vertical="center"/>
      <protection locked="0"/>
    </xf>
    <xf numFmtId="178" fontId="5" fillId="2" borderId="33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" vertical="center" shrinkToFit="1"/>
    </xf>
    <xf numFmtId="0" fontId="21" fillId="2" borderId="43" xfId="0" applyFont="1" applyFill="1" applyBorder="1" applyAlignment="1">
      <alignment horizontal="center" vertical="center" shrinkToFit="1"/>
    </xf>
    <xf numFmtId="0" fontId="21" fillId="2" borderId="66" xfId="0" applyFont="1" applyFill="1" applyBorder="1" applyAlignment="1">
      <alignment horizontal="center" vertical="center" shrinkToFit="1"/>
    </xf>
    <xf numFmtId="0" fontId="5" fillId="6" borderId="74" xfId="0" applyFont="1" applyFill="1" applyBorder="1" applyAlignment="1" applyProtection="1">
      <alignment horizontal="center" vertical="center"/>
      <protection locked="0"/>
    </xf>
    <xf numFmtId="0" fontId="5" fillId="2" borderId="73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43" fillId="3" borderId="8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5" fillId="6" borderId="43" xfId="0" applyFont="1" applyFill="1" applyBorder="1" applyAlignment="1" applyProtection="1">
      <alignment horizontal="left" vertical="center" indent="1"/>
      <protection locked="0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21" fillId="6" borderId="64" xfId="0" applyFont="1" applyFill="1" applyBorder="1" applyAlignment="1" applyProtection="1">
      <alignment horizontal="left" vertical="center" indent="1" shrinkToFit="1"/>
      <protection locked="0"/>
    </xf>
    <xf numFmtId="0" fontId="21" fillId="6" borderId="67" xfId="0" applyFont="1" applyFill="1" applyBorder="1" applyAlignment="1" applyProtection="1">
      <alignment horizontal="left" vertical="center" indent="1" shrinkToFit="1"/>
      <protection locked="0"/>
    </xf>
    <xf numFmtId="0" fontId="5" fillId="6" borderId="10" xfId="0" applyFont="1" applyFill="1" applyBorder="1" applyAlignment="1" applyProtection="1">
      <alignment horizontal="left" vertical="center" indent="1" shrinkToFit="1"/>
      <protection locked="0"/>
    </xf>
    <xf numFmtId="0" fontId="5" fillId="6" borderId="2" xfId="0" applyFont="1" applyFill="1" applyBorder="1" applyAlignment="1" applyProtection="1">
      <alignment horizontal="left" vertical="center" indent="1" shrinkToFit="1"/>
      <protection locked="0"/>
    </xf>
    <xf numFmtId="178" fontId="4" fillId="6" borderId="1" xfId="0" applyNumberFormat="1" applyFont="1" applyFill="1" applyBorder="1" applyAlignment="1" applyProtection="1">
      <alignment horizontal="center" vertical="center"/>
      <protection locked="0"/>
    </xf>
    <xf numFmtId="178" fontId="4" fillId="6" borderId="34" xfId="0" applyNumberFormat="1" applyFont="1" applyFill="1" applyBorder="1" applyAlignment="1" applyProtection="1">
      <alignment horizontal="center" vertical="center"/>
      <protection locked="0"/>
    </xf>
    <xf numFmtId="181" fontId="19" fillId="2" borderId="27" xfId="0" applyNumberFormat="1" applyFont="1" applyFill="1" applyBorder="1" applyAlignment="1">
      <alignment horizontal="left" vertical="center" indent="1"/>
    </xf>
    <xf numFmtId="0" fontId="19" fillId="2" borderId="13" xfId="0" applyFont="1" applyFill="1" applyBorder="1" applyAlignment="1">
      <alignment horizontal="left" vertical="center" indent="1"/>
    </xf>
    <xf numFmtId="0" fontId="19" fillId="2" borderId="1" xfId="0" applyFont="1" applyFill="1" applyBorder="1" applyAlignment="1">
      <alignment horizontal="left" vertical="center" indent="1"/>
    </xf>
    <xf numFmtId="0" fontId="19" fillId="2" borderId="14" xfId="0" applyFont="1" applyFill="1" applyBorder="1" applyAlignment="1">
      <alignment horizontal="left" vertical="center" indent="1"/>
    </xf>
    <xf numFmtId="0" fontId="5" fillId="2" borderId="41" xfId="0" applyFont="1" applyFill="1" applyBorder="1" applyAlignment="1">
      <alignment horizontal="center" vertical="center"/>
    </xf>
    <xf numFmtId="178" fontId="4" fillId="6" borderId="24" xfId="0" applyNumberFormat="1" applyFont="1" applyFill="1" applyBorder="1" applyAlignment="1" applyProtection="1">
      <alignment horizontal="center" vertical="center"/>
      <protection locked="0"/>
    </xf>
    <xf numFmtId="178" fontId="4" fillId="6" borderId="3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42" fillId="2" borderId="10" xfId="0" applyFont="1" applyFill="1" applyBorder="1" applyAlignment="1">
      <alignment horizontal="left" vertical="center" wrapText="1" indent="1"/>
    </xf>
    <xf numFmtId="0" fontId="5" fillId="6" borderId="35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0" fontId="5" fillId="6" borderId="54" xfId="0" applyFont="1" applyFill="1" applyBorder="1" applyAlignment="1" applyProtection="1">
      <alignment horizontal="center" vertical="center"/>
      <protection locked="0"/>
    </xf>
    <xf numFmtId="0" fontId="5" fillId="6" borderId="51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2" borderId="103" xfId="0" applyFont="1" applyFill="1" applyBorder="1" applyAlignment="1">
      <alignment horizontal="center" vertical="center"/>
    </xf>
    <xf numFmtId="0" fontId="5" fillId="2" borderId="104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 applyProtection="1">
      <alignment horizontal="center" vertical="center"/>
      <protection locked="0"/>
    </xf>
    <xf numFmtId="49" fontId="5" fillId="6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5" fillId="6" borderId="20" xfId="0" applyFont="1" applyFill="1" applyBorder="1" applyAlignment="1" applyProtection="1">
      <alignment horizontal="left" vertical="center" indent="1" shrinkToFit="1"/>
      <protection locked="0"/>
    </xf>
    <xf numFmtId="0" fontId="5" fillId="6" borderId="8" xfId="0" applyFont="1" applyFill="1" applyBorder="1" applyAlignment="1" applyProtection="1">
      <alignment horizontal="left" vertical="center" indent="1" shrinkToFit="1"/>
      <protection locked="0"/>
    </xf>
    <xf numFmtId="0" fontId="5" fillId="6" borderId="9" xfId="0" applyFont="1" applyFill="1" applyBorder="1" applyAlignment="1" applyProtection="1">
      <alignment horizontal="left" vertical="center" indent="1" shrinkToFit="1"/>
      <protection locked="0"/>
    </xf>
    <xf numFmtId="0" fontId="5" fillId="6" borderId="19" xfId="0" applyFont="1" applyFill="1" applyBorder="1" applyAlignment="1" applyProtection="1">
      <alignment horizontal="left" vertical="center" indent="1" shrinkToFit="1"/>
      <protection locked="0"/>
    </xf>
    <xf numFmtId="0" fontId="5" fillId="6" borderId="6" xfId="0" applyFont="1" applyFill="1" applyBorder="1" applyAlignment="1" applyProtection="1">
      <alignment horizontal="left" vertical="center" indent="1" shrinkToFit="1"/>
      <protection locked="0"/>
    </xf>
    <xf numFmtId="0" fontId="5" fillId="6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49" fontId="5" fillId="6" borderId="13" xfId="0" applyNumberFormat="1" applyFont="1" applyFill="1" applyBorder="1" applyAlignment="1" applyProtection="1">
      <alignment horizontal="left" vertical="center" indent="1"/>
      <protection locked="0"/>
    </xf>
    <xf numFmtId="49" fontId="5" fillId="6" borderId="1" xfId="0" applyNumberFormat="1" applyFont="1" applyFill="1" applyBorder="1" applyAlignment="1" applyProtection="1">
      <alignment horizontal="left" vertical="center" indent="1"/>
      <protection locked="0"/>
    </xf>
    <xf numFmtId="0" fontId="5" fillId="6" borderId="26" xfId="0" applyFont="1" applyFill="1" applyBorder="1" applyAlignment="1" applyProtection="1">
      <alignment horizontal="left" vertical="center" indent="1" shrinkToFit="1"/>
      <protection locked="0"/>
    </xf>
    <xf numFmtId="0" fontId="5" fillId="6" borderId="24" xfId="0" applyFont="1" applyFill="1" applyBorder="1" applyAlignment="1" applyProtection="1">
      <alignment horizontal="left" vertical="center" indent="1" shrinkToFit="1"/>
      <protection locked="0"/>
    </xf>
    <xf numFmtId="0" fontId="5" fillId="6" borderId="46" xfId="0" applyFont="1" applyFill="1" applyBorder="1" applyAlignment="1" applyProtection="1">
      <alignment horizontal="left" vertical="center" indent="1" shrinkToFit="1"/>
      <protection locked="0"/>
    </xf>
    <xf numFmtId="0" fontId="5" fillId="6" borderId="13" xfId="0" applyFont="1" applyFill="1" applyBorder="1" applyAlignment="1" applyProtection="1">
      <alignment horizontal="left" vertical="center" indent="1" shrinkToFit="1"/>
      <protection locked="0"/>
    </xf>
    <xf numFmtId="0" fontId="5" fillId="6" borderId="1" xfId="0" applyFont="1" applyFill="1" applyBorder="1" applyAlignment="1" applyProtection="1">
      <alignment horizontal="left" vertical="center" indent="1" shrinkToFit="1"/>
      <protection locked="0"/>
    </xf>
    <xf numFmtId="0" fontId="5" fillId="6" borderId="45" xfId="0" applyFont="1" applyFill="1" applyBorder="1" applyAlignment="1" applyProtection="1">
      <alignment horizontal="left" vertical="center" indent="1" shrinkToFit="1"/>
      <protection locked="0"/>
    </xf>
    <xf numFmtId="0" fontId="34" fillId="6" borderId="26" xfId="1" quotePrefix="1" applyFont="1" applyFill="1" applyBorder="1" applyAlignment="1" applyProtection="1">
      <alignment horizontal="left" vertical="center" indent="1" shrinkToFit="1"/>
      <protection locked="0"/>
    </xf>
    <xf numFmtId="0" fontId="21" fillId="6" borderId="24" xfId="1" quotePrefix="1" applyFont="1" applyFill="1" applyBorder="1" applyAlignment="1" applyProtection="1">
      <alignment horizontal="left" vertical="center" indent="1" shrinkToFit="1"/>
      <protection locked="0"/>
    </xf>
    <xf numFmtId="0" fontId="21" fillId="6" borderId="46" xfId="1" quotePrefix="1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2" borderId="100" xfId="0" applyFont="1" applyFill="1" applyBorder="1" applyAlignment="1">
      <alignment horizontal="center" vertical="center"/>
    </xf>
    <xf numFmtId="0" fontId="5" fillId="2" borderId="101" xfId="0" applyFont="1" applyFill="1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/>
    </xf>
    <xf numFmtId="0" fontId="43" fillId="3" borderId="85" xfId="0" applyFont="1" applyFill="1" applyBorder="1" applyAlignment="1">
      <alignment horizontal="center" vertical="center"/>
    </xf>
    <xf numFmtId="0" fontId="43" fillId="3" borderId="83" xfId="0" applyFont="1" applyFill="1" applyBorder="1" applyAlignment="1">
      <alignment horizontal="center" vertical="center"/>
    </xf>
    <xf numFmtId="0" fontId="43" fillId="3" borderId="86" xfId="0" applyFont="1" applyFill="1" applyBorder="1" applyAlignment="1">
      <alignment horizontal="center" vertical="center"/>
    </xf>
    <xf numFmtId="0" fontId="43" fillId="3" borderId="79" xfId="0" applyFont="1" applyFill="1" applyBorder="1" applyAlignment="1">
      <alignment horizontal="center" vertical="center"/>
    </xf>
    <xf numFmtId="178" fontId="5" fillId="2" borderId="31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4" fillId="6" borderId="2" xfId="0" applyNumberFormat="1" applyFont="1" applyFill="1" applyBorder="1" applyAlignment="1" applyProtection="1">
      <alignment horizontal="center" vertical="center"/>
      <protection locked="0"/>
    </xf>
    <xf numFmtId="178" fontId="4" fillId="6" borderId="32" xfId="0" applyNumberFormat="1" applyFont="1" applyFill="1" applyBorder="1" applyAlignment="1" applyProtection="1">
      <alignment horizontal="center" vertical="center"/>
      <protection locked="0"/>
    </xf>
    <xf numFmtId="178" fontId="43" fillId="3" borderId="79" xfId="0" applyNumberFormat="1" applyFont="1" applyFill="1" applyBorder="1" applyAlignment="1">
      <alignment horizontal="center" vertical="center"/>
    </xf>
    <xf numFmtId="178" fontId="43" fillId="3" borderId="80" xfId="0" applyNumberFormat="1" applyFont="1" applyFill="1" applyBorder="1" applyAlignment="1">
      <alignment horizontal="center" vertical="center"/>
    </xf>
    <xf numFmtId="178" fontId="43" fillId="3" borderId="81" xfId="0" applyNumberFormat="1" applyFont="1" applyFill="1" applyBorder="1" applyAlignment="1">
      <alignment horizontal="center" vertical="center"/>
    </xf>
    <xf numFmtId="0" fontId="43" fillId="3" borderId="82" xfId="0" applyFont="1" applyFill="1" applyBorder="1" applyAlignment="1">
      <alignment horizontal="center" vertical="center"/>
    </xf>
    <xf numFmtId="20" fontId="43" fillId="3" borderId="83" xfId="0" applyNumberFormat="1" applyFont="1" applyFill="1" applyBorder="1" applyAlignment="1">
      <alignment horizontal="center" vertical="center"/>
    </xf>
    <xf numFmtId="0" fontId="43" fillId="3" borderId="84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4" fillId="3" borderId="98" xfId="0" applyFont="1" applyFill="1" applyBorder="1" applyAlignment="1">
      <alignment horizontal="center" vertical="center"/>
    </xf>
    <xf numFmtId="0" fontId="4" fillId="3" borderId="9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21" fillId="2" borderId="64" xfId="0" applyFont="1" applyFill="1" applyBorder="1" applyAlignment="1">
      <alignment horizontal="center" vertical="center" shrinkToFit="1"/>
    </xf>
    <xf numFmtId="183" fontId="2" fillId="6" borderId="43" xfId="0" applyNumberFormat="1" applyFont="1" applyFill="1" applyBorder="1" applyAlignment="1" applyProtection="1">
      <alignment horizontal="center" vertical="center"/>
      <protection locked="0"/>
    </xf>
    <xf numFmtId="183" fontId="2" fillId="6" borderId="44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left" vertical="center" inden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5" fillId="5" borderId="0" xfId="0" applyFont="1" applyFill="1" applyAlignment="1" applyProtection="1">
      <alignment horizontal="left" vertical="top" wrapText="1"/>
      <protection locked="0"/>
    </xf>
    <xf numFmtId="178" fontId="5" fillId="2" borderId="35" xfId="0" applyNumberFormat="1" applyFont="1" applyFill="1" applyBorder="1" applyAlignment="1">
      <alignment horizontal="center" vertical="center"/>
    </xf>
    <xf numFmtId="178" fontId="5" fillId="2" borderId="24" xfId="0" applyNumberFormat="1" applyFont="1" applyFill="1" applyBorder="1" applyAlignment="1">
      <alignment horizontal="center" vertical="center"/>
    </xf>
    <xf numFmtId="0" fontId="5" fillId="2" borderId="94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6" borderId="50" xfId="0" applyFont="1" applyFill="1" applyBorder="1" applyAlignment="1" applyProtection="1">
      <alignment horizontal="center" vertical="center"/>
      <protection locked="0"/>
    </xf>
    <xf numFmtId="177" fontId="19" fillId="2" borderId="13" xfId="0" applyNumberFormat="1" applyFont="1" applyFill="1" applyBorder="1" applyAlignment="1">
      <alignment horizontal="center" vertical="center"/>
    </xf>
    <xf numFmtId="177" fontId="19" fillId="2" borderId="14" xfId="0" applyNumberFormat="1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left" vertical="center" wrapText="1"/>
    </xf>
    <xf numFmtId="0" fontId="42" fillId="2" borderId="16" xfId="0" applyFont="1" applyFill="1" applyBorder="1" applyAlignment="1">
      <alignment horizontal="left" vertical="center" wrapText="1"/>
    </xf>
    <xf numFmtId="0" fontId="42" fillId="2" borderId="2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177" fontId="19" fillId="2" borderId="27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1">
    <dxf>
      <fill>
        <patternFill>
          <bgColor rgb="FF0070C0"/>
        </patternFill>
      </fill>
    </dxf>
    <dxf>
      <font>
        <color rgb="FFFF000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M66"/>
  <sheetViews>
    <sheetView tabSelected="1" view="pageBreakPreview" zoomScale="90" zoomScaleNormal="90" zoomScaleSheetLayoutView="90" workbookViewId="0">
      <selection activeCell="E8" sqref="E8:T8"/>
    </sheetView>
  </sheetViews>
  <sheetFormatPr defaultColWidth="3.125" defaultRowHeight="18" customHeight="1"/>
  <cols>
    <col min="1" max="39" width="3.25" style="3" customWidth="1"/>
    <col min="40" max="40" width="3.25" style="29" customWidth="1"/>
    <col min="41" max="41" width="3.25" style="26" customWidth="1"/>
    <col min="42" max="42" width="6.125" style="26" customWidth="1"/>
    <col min="43" max="43" width="60.25" style="26" customWidth="1"/>
    <col min="44" max="45" width="8.5" style="40" customWidth="1"/>
    <col min="46" max="46" width="8.5" style="49" customWidth="1"/>
    <col min="47" max="48" width="8.5" style="40" customWidth="1"/>
    <col min="49" max="49" width="9.625" style="40" customWidth="1"/>
    <col min="50" max="50" width="9.625" style="7" customWidth="1"/>
    <col min="51" max="51" width="9.625" style="26" customWidth="1"/>
    <col min="52" max="52" width="9.625" style="42" customWidth="1"/>
    <col min="53" max="53" width="9.625" style="26" customWidth="1"/>
    <col min="54" max="56" width="9.625" style="3" customWidth="1"/>
    <col min="57" max="57" width="9.75" style="26" customWidth="1"/>
    <col min="58" max="58" width="9.625" style="42" customWidth="1"/>
    <col min="59" max="59" width="9.625" style="3" customWidth="1"/>
    <col min="60" max="60" width="9.375" style="3" customWidth="1"/>
    <col min="61" max="61" width="6.5" style="3" customWidth="1"/>
    <col min="62" max="63" width="12.625" style="3" customWidth="1"/>
    <col min="64" max="64" width="10.625" style="79" customWidth="1"/>
    <col min="65" max="66" width="10.625" style="3" customWidth="1"/>
    <col min="67" max="69" width="9.375" style="3" customWidth="1"/>
    <col min="70" max="16384" width="3.125" style="3"/>
  </cols>
  <sheetData>
    <row r="1" spans="1:64" ht="18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46"/>
      <c r="AS1" s="46"/>
      <c r="AT1" s="46"/>
      <c r="AU1" s="46"/>
      <c r="AV1" s="47"/>
    </row>
    <row r="2" spans="1:64" ht="27" customHeight="1">
      <c r="A2" s="185" t="s">
        <v>137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20"/>
      <c r="AQ2" s="20"/>
      <c r="AT2" s="40"/>
      <c r="AV2" s="47"/>
    </row>
    <row r="3" spans="1:64" ht="27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T3" s="40"/>
      <c r="AV3" s="47"/>
    </row>
    <row r="4" spans="1:64" ht="24" customHeight="1">
      <c r="A4" s="130" t="s">
        <v>109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4"/>
      <c r="AK4" s="97"/>
      <c r="AL4" s="97"/>
      <c r="AM4" s="97"/>
      <c r="AN4" s="97"/>
      <c r="AO4" s="97"/>
      <c r="AP4" s="97"/>
      <c r="AQ4" s="97"/>
      <c r="AT4" s="40"/>
    </row>
    <row r="5" spans="1:64" ht="5.25" customHeight="1">
      <c r="A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11"/>
      <c r="Z5" s="11"/>
      <c r="AA5" s="4"/>
      <c r="AB5" s="4"/>
      <c r="AC5" s="61"/>
      <c r="AD5" s="4"/>
      <c r="AE5" s="61"/>
      <c r="AF5" s="4"/>
      <c r="AG5" s="61"/>
      <c r="AH5" s="4"/>
      <c r="AI5" s="4"/>
      <c r="AJ5" s="4"/>
      <c r="AK5" s="4"/>
      <c r="AL5" s="4"/>
      <c r="AM5" s="4"/>
      <c r="AN5" s="4"/>
      <c r="AO5" s="4"/>
      <c r="AP5" s="4"/>
      <c r="AQ5" s="4"/>
      <c r="AT5" s="40"/>
      <c r="AV5" s="47"/>
    </row>
    <row r="6" spans="1:64" ht="23.45" customHeight="1" thickBot="1">
      <c r="A6" s="184" t="s">
        <v>67</v>
      </c>
      <c r="B6" s="184"/>
      <c r="C6" s="184"/>
      <c r="D6" s="184"/>
      <c r="E6" s="184"/>
      <c r="F6" s="184"/>
      <c r="G6" s="184"/>
      <c r="H6" s="184"/>
      <c r="I6" s="18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279" t="s">
        <v>0</v>
      </c>
      <c r="AD6" s="279"/>
      <c r="AE6" s="234" t="s">
        <v>1</v>
      </c>
      <c r="AF6" s="234"/>
      <c r="AG6" s="102"/>
      <c r="AH6" s="32" t="s">
        <v>2</v>
      </c>
      <c r="AI6" s="102"/>
      <c r="AJ6" s="32" t="s">
        <v>8</v>
      </c>
      <c r="AK6" s="102"/>
      <c r="AL6" s="32" t="s">
        <v>3</v>
      </c>
      <c r="AM6" s="4"/>
      <c r="AN6" s="4"/>
      <c r="AO6" s="4"/>
      <c r="AP6" s="4"/>
      <c r="AQ6" s="4"/>
      <c r="AR6" s="37" t="e">
        <f>DATE(ASC(AG6)+2018,ASC(AI6),ASC(AK6))</f>
        <v>#VALUE!</v>
      </c>
      <c r="AS6" s="37"/>
      <c r="AT6" s="40"/>
    </row>
    <row r="7" spans="1:64" ht="18.75" customHeight="1">
      <c r="A7" s="237" t="s">
        <v>4</v>
      </c>
      <c r="B7" s="238"/>
      <c r="C7" s="238"/>
      <c r="D7" s="239"/>
      <c r="E7" s="256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8"/>
      <c r="U7" s="262" t="s">
        <v>101</v>
      </c>
      <c r="V7" s="263"/>
      <c r="W7" s="263"/>
      <c r="X7" s="264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190"/>
      <c r="AJ7" s="191"/>
      <c r="AK7" s="191"/>
      <c r="AL7" s="192"/>
      <c r="AM7" s="7"/>
      <c r="AN7" s="7"/>
      <c r="AO7" s="7"/>
      <c r="AP7" s="7"/>
      <c r="AQ7" s="7"/>
      <c r="AR7" s="7"/>
      <c r="AS7" s="2"/>
      <c r="AT7" s="2"/>
      <c r="AU7" s="2"/>
      <c r="AV7" s="2"/>
      <c r="AW7" s="2"/>
      <c r="AX7" s="48"/>
      <c r="AY7" s="48"/>
      <c r="AZ7" s="48"/>
      <c r="BA7" s="48"/>
      <c r="BB7" s="40"/>
      <c r="BC7" s="40"/>
      <c r="BD7" s="7"/>
      <c r="BG7" s="26"/>
    </row>
    <row r="8" spans="1:64" ht="27" customHeight="1">
      <c r="A8" s="240" t="s">
        <v>99</v>
      </c>
      <c r="B8" s="241"/>
      <c r="C8" s="241"/>
      <c r="D8" s="242"/>
      <c r="E8" s="253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5"/>
      <c r="U8" s="265"/>
      <c r="V8" s="266"/>
      <c r="W8" s="266"/>
      <c r="X8" s="267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193"/>
      <c r="AJ8" s="194"/>
      <c r="AK8" s="194"/>
      <c r="AL8" s="195"/>
      <c r="AM8" s="7"/>
      <c r="AN8" s="7"/>
      <c r="AO8" s="7"/>
      <c r="AP8" s="7"/>
      <c r="AQ8" s="7"/>
      <c r="AR8" s="7"/>
      <c r="AS8" s="2"/>
      <c r="AT8" s="2"/>
      <c r="AU8" s="2"/>
      <c r="AV8" s="2"/>
      <c r="AW8" s="2"/>
      <c r="AX8" s="48"/>
      <c r="AY8" s="48"/>
      <c r="AZ8" s="48"/>
      <c r="BA8" s="48"/>
      <c r="BB8" s="40"/>
      <c r="BC8" s="40"/>
      <c r="BD8" s="7"/>
      <c r="BG8" s="26"/>
    </row>
    <row r="9" spans="1:64" ht="24" customHeight="1">
      <c r="A9" s="243" t="s">
        <v>12</v>
      </c>
      <c r="B9" s="244"/>
      <c r="C9" s="244"/>
      <c r="D9" s="245"/>
      <c r="E9" s="98" t="s">
        <v>5</v>
      </c>
      <c r="F9" s="249"/>
      <c r="G9" s="249"/>
      <c r="H9" s="99" t="s">
        <v>6</v>
      </c>
      <c r="I9" s="250"/>
      <c r="J9" s="250"/>
      <c r="K9" s="250"/>
      <c r="L9" s="100"/>
      <c r="M9" s="251" t="s">
        <v>7</v>
      </c>
      <c r="N9" s="252"/>
      <c r="O9" s="268"/>
      <c r="P9" s="269"/>
      <c r="Q9" s="269"/>
      <c r="R9" s="269"/>
      <c r="S9" s="269"/>
      <c r="T9" s="269"/>
      <c r="U9" s="243" t="s">
        <v>18</v>
      </c>
      <c r="V9" s="244"/>
      <c r="W9" s="244"/>
      <c r="X9" s="245"/>
      <c r="Y9" s="259" t="s">
        <v>16</v>
      </c>
      <c r="Z9" s="259"/>
      <c r="AA9" s="260"/>
      <c r="AB9" s="273"/>
      <c r="AC9" s="274"/>
      <c r="AD9" s="274"/>
      <c r="AE9" s="274"/>
      <c r="AF9" s="274"/>
      <c r="AG9" s="274"/>
      <c r="AH9" s="274"/>
      <c r="AI9" s="274"/>
      <c r="AJ9" s="274"/>
      <c r="AK9" s="274"/>
      <c r="AL9" s="275"/>
      <c r="AM9" s="7"/>
      <c r="AN9" s="7"/>
      <c r="AO9" s="7"/>
      <c r="AP9" s="2"/>
      <c r="AQ9" s="2"/>
      <c r="AR9" s="47" t="str">
        <f>F9&amp;"-"&amp;I9</f>
        <v>-</v>
      </c>
      <c r="AS9" s="47"/>
      <c r="AT9" s="48"/>
      <c r="AU9" s="48"/>
    </row>
    <row r="10" spans="1:64" ht="24" customHeight="1" thickBot="1">
      <c r="A10" s="246"/>
      <c r="B10" s="247"/>
      <c r="C10" s="247"/>
      <c r="D10" s="248"/>
      <c r="E10" s="235" t="s">
        <v>13</v>
      </c>
      <c r="F10" s="236"/>
      <c r="G10" s="270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2"/>
      <c r="U10" s="246"/>
      <c r="V10" s="247"/>
      <c r="W10" s="247"/>
      <c r="X10" s="248"/>
      <c r="Y10" s="261" t="s">
        <v>17</v>
      </c>
      <c r="Z10" s="261"/>
      <c r="AA10" s="236"/>
      <c r="AB10" s="276"/>
      <c r="AC10" s="277"/>
      <c r="AD10" s="277"/>
      <c r="AE10" s="277"/>
      <c r="AF10" s="277"/>
      <c r="AG10" s="277"/>
      <c r="AH10" s="277"/>
      <c r="AI10" s="277"/>
      <c r="AJ10" s="277"/>
      <c r="AK10" s="277"/>
      <c r="AL10" s="278"/>
      <c r="AM10" s="7"/>
      <c r="AN10" s="7"/>
      <c r="AO10" s="7"/>
      <c r="AP10" s="2"/>
      <c r="AQ10" s="2"/>
      <c r="AR10" s="48"/>
      <c r="AS10" s="48"/>
      <c r="AT10" s="48"/>
      <c r="AU10" s="48"/>
    </row>
    <row r="11" spans="1:64" ht="30.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2"/>
      <c r="AL11" s="2"/>
      <c r="AM11" s="2"/>
      <c r="AN11" s="2"/>
      <c r="AO11" s="7"/>
      <c r="AP11" s="2"/>
      <c r="AQ11" s="2"/>
      <c r="AR11" s="48"/>
      <c r="AS11" s="48"/>
      <c r="AT11" s="48"/>
      <c r="AU11" s="48"/>
    </row>
    <row r="12" spans="1:64" ht="23.45" customHeight="1" thickBot="1">
      <c r="A12" s="184" t="s">
        <v>76</v>
      </c>
      <c r="B12" s="184"/>
      <c r="C12" s="184"/>
      <c r="D12" s="184"/>
      <c r="E12" s="184"/>
      <c r="F12" s="184"/>
      <c r="G12" s="184"/>
      <c r="H12" s="184"/>
      <c r="I12" s="18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2"/>
      <c r="AL12" s="2"/>
      <c r="AM12" s="2"/>
      <c r="AN12" s="2"/>
      <c r="AO12" s="2"/>
      <c r="AP12" s="2"/>
      <c r="AQ12" s="2"/>
      <c r="AR12" s="48"/>
      <c r="AS12" s="48"/>
      <c r="AT12" s="40"/>
      <c r="AV12" s="7"/>
      <c r="AW12" s="26"/>
      <c r="AX12" s="42"/>
      <c r="AZ12" s="3"/>
      <c r="BA12" s="3"/>
    </row>
    <row r="13" spans="1:64" ht="24" customHeight="1" thickBot="1">
      <c r="A13" s="155" t="s">
        <v>75</v>
      </c>
      <c r="B13" s="156"/>
      <c r="C13" s="156"/>
      <c r="D13" s="156"/>
      <c r="E13" s="156"/>
      <c r="F13" s="156"/>
      <c r="G13" s="156"/>
      <c r="H13" s="15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 t="s">
        <v>74</v>
      </c>
      <c r="Y13" s="198"/>
      <c r="Z13" s="198"/>
      <c r="AA13" s="199"/>
      <c r="AB13" s="316" t="s">
        <v>83</v>
      </c>
      <c r="AC13" s="316"/>
      <c r="AD13" s="316"/>
      <c r="AE13" s="103"/>
      <c r="AF13" s="101" t="s">
        <v>56</v>
      </c>
      <c r="AG13" s="169" t="s">
        <v>84</v>
      </c>
      <c r="AH13" s="170"/>
      <c r="AI13" s="171"/>
      <c r="AJ13" s="200"/>
      <c r="AK13" s="200"/>
      <c r="AL13" s="200"/>
      <c r="AM13" s="200"/>
      <c r="AN13" s="200"/>
      <c r="AO13" s="201"/>
      <c r="AP13" s="4"/>
      <c r="AQ13" s="4"/>
      <c r="AR13" s="4"/>
      <c r="AS13" s="4"/>
      <c r="AT13" s="4"/>
      <c r="AU13" s="4"/>
      <c r="AV13" s="4"/>
      <c r="AW13" s="4"/>
      <c r="AX13" s="4"/>
      <c r="AY13" s="2"/>
      <c r="AZ13" s="2"/>
      <c r="BA13" s="2"/>
      <c r="BB13" s="2"/>
      <c r="BC13" s="2"/>
      <c r="BD13" s="2"/>
      <c r="BE13" s="48"/>
      <c r="BF13" s="48"/>
      <c r="BG13" s="40"/>
      <c r="BH13" s="40"/>
      <c r="BI13" s="7"/>
      <c r="BJ13" s="26"/>
      <c r="BK13" s="42"/>
      <c r="BL13" s="42"/>
    </row>
    <row r="14" spans="1:64" ht="24" customHeight="1" thickBot="1">
      <c r="A14" s="157" t="s">
        <v>102</v>
      </c>
      <c r="B14" s="158"/>
      <c r="C14" s="158"/>
      <c r="D14" s="158"/>
      <c r="E14" s="159"/>
      <c r="F14" s="159"/>
      <c r="G14" s="159"/>
      <c r="H14" s="160"/>
      <c r="I14" s="134" t="s">
        <v>108</v>
      </c>
      <c r="J14" s="73"/>
      <c r="K14" s="73"/>
      <c r="L14" s="73"/>
      <c r="M14" s="73"/>
      <c r="N14" s="73"/>
      <c r="O14" s="73"/>
      <c r="P14" s="73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2"/>
      <c r="AQ14" s="2"/>
      <c r="AR14" s="48"/>
      <c r="AS14" s="48"/>
      <c r="AT14" s="40"/>
      <c r="AV14" s="7"/>
      <c r="AW14" s="26"/>
      <c r="AX14" s="42"/>
      <c r="AZ14" s="3"/>
      <c r="BA14" s="3"/>
    </row>
    <row r="15" spans="1:64" ht="8.4499999999999993" customHeight="1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4"/>
      <c r="AQ15" s="4"/>
      <c r="AT15" s="47"/>
      <c r="AV15" s="7"/>
      <c r="AW15" s="78" t="s">
        <v>68</v>
      </c>
      <c r="AX15" s="42"/>
      <c r="AZ15" s="78" t="s">
        <v>69</v>
      </c>
      <c r="BA15" s="3"/>
      <c r="BE15" s="3"/>
      <c r="BF15" s="3"/>
      <c r="BG15" s="78" t="s">
        <v>61</v>
      </c>
      <c r="BJ15" s="26"/>
      <c r="BK15" s="42"/>
    </row>
    <row r="16" spans="1:64" ht="24" customHeight="1" thickBot="1">
      <c r="A16" s="184" t="s">
        <v>122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321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4"/>
      <c r="AQ16" s="4"/>
      <c r="AT16" s="47"/>
      <c r="AV16" s="7"/>
      <c r="AW16" s="52">
        <v>3.472222222222222E-3</v>
      </c>
      <c r="AX16" s="42"/>
      <c r="AY16" s="52"/>
      <c r="AZ16" s="52">
        <v>1.0405092592592593E-2</v>
      </c>
      <c r="BA16" s="3"/>
      <c r="BE16" s="3"/>
      <c r="BF16" s="3"/>
      <c r="BG16" s="52">
        <v>1.7361111111111112E-2</v>
      </c>
      <c r="BH16" s="52">
        <v>3.472222222222222E-3</v>
      </c>
      <c r="BJ16" s="26"/>
      <c r="BK16" s="42"/>
    </row>
    <row r="17" spans="1:65" ht="24" customHeight="1" thickBot="1">
      <c r="A17" s="155" t="s">
        <v>64</v>
      </c>
      <c r="B17" s="156"/>
      <c r="C17" s="156"/>
      <c r="D17" s="156"/>
      <c r="E17" s="317"/>
      <c r="F17" s="317"/>
      <c r="G17" s="317"/>
      <c r="H17" s="317"/>
      <c r="I17" s="318"/>
      <c r="J17" s="131" t="s">
        <v>110</v>
      </c>
      <c r="K17" s="10"/>
      <c r="L17" s="95"/>
      <c r="M17" s="95"/>
      <c r="N17" s="95"/>
      <c r="O17" s="95"/>
      <c r="P17" s="95"/>
      <c r="Q17" s="95"/>
      <c r="R17" s="95"/>
      <c r="S17" s="95"/>
      <c r="T17" s="7"/>
      <c r="U17" s="7"/>
      <c r="V17" s="7"/>
      <c r="W17" s="7"/>
      <c r="X17" s="7"/>
      <c r="Y17" s="7"/>
      <c r="Z17" s="7"/>
      <c r="AA17" s="7"/>
      <c r="AB17" s="7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T17" s="47"/>
      <c r="AV17" s="7"/>
      <c r="AX17" s="3" t="s">
        <v>59</v>
      </c>
      <c r="AY17" s="52">
        <v>0.45833333333333331</v>
      </c>
      <c r="AZ17" s="52">
        <v>0.5</v>
      </c>
      <c r="BB17" s="26"/>
      <c r="BC17" s="26"/>
      <c r="BD17" s="26"/>
      <c r="BF17" s="26"/>
      <c r="BG17" s="52">
        <v>0.4375</v>
      </c>
      <c r="BH17" s="52">
        <v>0.4236111111111111</v>
      </c>
      <c r="BJ17" s="26"/>
      <c r="BK17" s="42"/>
    </row>
    <row r="18" spans="1:65" ht="20.100000000000001" customHeight="1" thickBot="1">
      <c r="A18" s="86"/>
      <c r="B18" s="86"/>
      <c r="C18" s="86"/>
      <c r="D18" s="86"/>
      <c r="E18" s="86"/>
      <c r="F18" s="86"/>
      <c r="G18" s="86"/>
      <c r="H18" s="86"/>
      <c r="I18" s="86"/>
      <c r="J18" s="132" t="s">
        <v>111</v>
      </c>
      <c r="K18" s="133"/>
      <c r="L18" s="86"/>
      <c r="M18" s="8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T18" s="47"/>
      <c r="AV18" s="3"/>
      <c r="AX18" s="3" t="s">
        <v>60</v>
      </c>
      <c r="AY18" s="52">
        <v>0.66666666666666663</v>
      </c>
      <c r="AZ18" s="52">
        <v>0.70833333333333337</v>
      </c>
      <c r="BA18" s="52"/>
      <c r="BB18" s="52"/>
      <c r="BC18" s="52"/>
      <c r="BD18" s="52"/>
      <c r="BE18" s="52"/>
      <c r="BF18" s="52"/>
      <c r="BG18" s="52">
        <v>0.64583333333333337</v>
      </c>
      <c r="BH18" s="52">
        <v>0.63194444444444442</v>
      </c>
      <c r="BJ18" s="26"/>
      <c r="BK18" s="42"/>
    </row>
    <row r="19" spans="1:65" ht="18.75" customHeight="1">
      <c r="A19" s="319" t="s">
        <v>23</v>
      </c>
      <c r="B19" s="281"/>
      <c r="C19" s="281"/>
      <c r="D19" s="281"/>
      <c r="E19" s="322" t="s">
        <v>24</v>
      </c>
      <c r="F19" s="281"/>
      <c r="G19" s="281"/>
      <c r="H19" s="281"/>
      <c r="I19" s="281"/>
      <c r="J19" s="281"/>
      <c r="K19" s="281"/>
      <c r="L19" s="281"/>
      <c r="M19" s="281"/>
      <c r="N19" s="323"/>
      <c r="O19" s="325" t="s">
        <v>105</v>
      </c>
      <c r="P19" s="326"/>
      <c r="Q19" s="326"/>
      <c r="R19" s="326"/>
      <c r="S19" s="326"/>
      <c r="T19" s="326"/>
      <c r="U19" s="326"/>
      <c r="V19" s="327"/>
      <c r="W19" s="311" t="s">
        <v>106</v>
      </c>
      <c r="X19" s="312"/>
      <c r="Y19" s="312"/>
      <c r="Z19" s="312"/>
      <c r="AA19" s="312"/>
      <c r="AB19" s="312"/>
      <c r="AC19" s="312"/>
      <c r="AD19" s="312"/>
      <c r="AE19" s="312"/>
      <c r="AF19" s="313"/>
      <c r="AG19" s="280" t="s">
        <v>65</v>
      </c>
      <c r="AH19" s="281"/>
      <c r="AI19" s="281"/>
      <c r="AJ19" s="281"/>
      <c r="AK19" s="281"/>
      <c r="AL19" s="281"/>
      <c r="AM19" s="281"/>
      <c r="AN19" s="281"/>
      <c r="AO19" s="282"/>
      <c r="AP19" s="4"/>
      <c r="AQ19" s="4"/>
      <c r="AT19" s="40"/>
      <c r="AV19" s="47"/>
      <c r="AX19" s="3" t="s">
        <v>136</v>
      </c>
      <c r="AY19" s="52">
        <v>0.70833333333333337</v>
      </c>
      <c r="AZ19" s="52">
        <v>0.75</v>
      </c>
      <c r="BA19" s="52"/>
      <c r="BB19" s="52"/>
      <c r="BC19" s="52"/>
      <c r="BD19" s="52"/>
      <c r="BE19" s="52"/>
      <c r="BF19" s="52"/>
      <c r="BG19" s="52">
        <v>0.6875</v>
      </c>
      <c r="BH19" s="52">
        <v>0.67361111111111116</v>
      </c>
      <c r="BJ19" s="26"/>
      <c r="BK19" s="42"/>
      <c r="BL19" s="3"/>
    </row>
    <row r="20" spans="1:65" ht="33.75" customHeight="1" thickBot="1">
      <c r="A20" s="320"/>
      <c r="B20" s="284"/>
      <c r="C20" s="284"/>
      <c r="D20" s="284"/>
      <c r="E20" s="283"/>
      <c r="F20" s="284"/>
      <c r="G20" s="284"/>
      <c r="H20" s="284"/>
      <c r="I20" s="284"/>
      <c r="J20" s="284"/>
      <c r="K20" s="284"/>
      <c r="L20" s="284"/>
      <c r="M20" s="284"/>
      <c r="N20" s="324"/>
      <c r="O20" s="181" t="s">
        <v>39</v>
      </c>
      <c r="P20" s="182"/>
      <c r="Q20" s="182"/>
      <c r="R20" s="183"/>
      <c r="S20" s="314" t="s">
        <v>66</v>
      </c>
      <c r="T20" s="182"/>
      <c r="U20" s="182"/>
      <c r="V20" s="315"/>
      <c r="W20" s="286" t="s">
        <v>123</v>
      </c>
      <c r="X20" s="236"/>
      <c r="Y20" s="287" t="s">
        <v>22</v>
      </c>
      <c r="Z20" s="236"/>
      <c r="AA20" s="314" t="s">
        <v>35</v>
      </c>
      <c r="AB20" s="236"/>
      <c r="AC20" s="305"/>
      <c r="AD20" s="306"/>
      <c r="AE20" s="306"/>
      <c r="AF20" s="307"/>
      <c r="AG20" s="283"/>
      <c r="AH20" s="284"/>
      <c r="AI20" s="284"/>
      <c r="AJ20" s="284"/>
      <c r="AK20" s="284"/>
      <c r="AL20" s="284"/>
      <c r="AM20" s="284"/>
      <c r="AN20" s="284"/>
      <c r="AO20" s="285"/>
      <c r="AP20" s="4"/>
      <c r="AQ20" s="4"/>
      <c r="AT20" s="40"/>
      <c r="AV20" s="47"/>
      <c r="AX20" s="3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J20" s="26"/>
      <c r="BK20" s="42"/>
      <c r="BL20" s="80" t="s">
        <v>86</v>
      </c>
      <c r="BM20" s="80" t="s">
        <v>100</v>
      </c>
    </row>
    <row r="21" spans="1:65" ht="26.45" customHeight="1" thickBot="1">
      <c r="A21" s="161" t="s">
        <v>96</v>
      </c>
      <c r="B21" s="162"/>
      <c r="C21" s="162"/>
      <c r="D21" s="163"/>
      <c r="E21" s="299" t="s">
        <v>1</v>
      </c>
      <c r="F21" s="300"/>
      <c r="G21" s="104">
        <v>5</v>
      </c>
      <c r="H21" s="105" t="s">
        <v>2</v>
      </c>
      <c r="I21" s="104">
        <v>6</v>
      </c>
      <c r="J21" s="105" t="s">
        <v>8</v>
      </c>
      <c r="K21" s="104">
        <v>1</v>
      </c>
      <c r="L21" s="106" t="s">
        <v>3</v>
      </c>
      <c r="M21" s="300" t="s">
        <v>55</v>
      </c>
      <c r="N21" s="301"/>
      <c r="O21" s="302" t="s">
        <v>40</v>
      </c>
      <c r="P21" s="292"/>
      <c r="Q21" s="303" t="s">
        <v>97</v>
      </c>
      <c r="R21" s="304"/>
      <c r="S21" s="291" t="s">
        <v>40</v>
      </c>
      <c r="T21" s="292"/>
      <c r="U21" s="292" t="s">
        <v>98</v>
      </c>
      <c r="V21" s="293"/>
      <c r="W21" s="294">
        <v>43</v>
      </c>
      <c r="X21" s="175"/>
      <c r="Y21" s="163">
        <v>2</v>
      </c>
      <c r="Z21" s="175"/>
      <c r="AA21" s="163">
        <f>IF(SUM(W21:Z21)=0,"",SUM(W21:Z21))</f>
        <v>45</v>
      </c>
      <c r="AB21" s="175"/>
      <c r="AC21" s="308"/>
      <c r="AD21" s="309"/>
      <c r="AE21" s="309"/>
      <c r="AF21" s="310"/>
      <c r="AG21" s="107">
        <v>14</v>
      </c>
      <c r="AH21" s="105" t="s">
        <v>20</v>
      </c>
      <c r="AI21" s="108">
        <v>30</v>
      </c>
      <c r="AJ21" s="105" t="s">
        <v>21</v>
      </c>
      <c r="AK21" s="105" t="s">
        <v>19</v>
      </c>
      <c r="AL21" s="105">
        <v>17</v>
      </c>
      <c r="AM21" s="109" t="s">
        <v>20</v>
      </c>
      <c r="AN21" s="108">
        <v>0</v>
      </c>
      <c r="AO21" s="110" t="s">
        <v>21</v>
      </c>
      <c r="AP21" s="4"/>
      <c r="AQ21" s="54"/>
      <c r="AR21" s="41"/>
      <c r="AS21" s="41"/>
      <c r="AT21" s="45"/>
      <c r="AU21" s="41"/>
      <c r="AV21" s="47"/>
      <c r="AX21" s="3"/>
      <c r="AY21" s="81" t="s">
        <v>87</v>
      </c>
      <c r="AZ21" s="81" t="s">
        <v>88</v>
      </c>
      <c r="BA21" s="78" t="s">
        <v>89</v>
      </c>
      <c r="BB21" s="81" t="s">
        <v>90</v>
      </c>
      <c r="BC21" s="81" t="s">
        <v>91</v>
      </c>
      <c r="BD21" s="78" t="s">
        <v>92</v>
      </c>
      <c r="BE21" s="81" t="s">
        <v>93</v>
      </c>
      <c r="BF21" s="78" t="s">
        <v>93</v>
      </c>
      <c r="BG21" s="78" t="s">
        <v>94</v>
      </c>
      <c r="BH21" s="78" t="s">
        <v>95</v>
      </c>
      <c r="BI21" s="57"/>
      <c r="BJ21" s="78" t="s">
        <v>85</v>
      </c>
      <c r="BK21" s="42"/>
      <c r="BL21" s="42">
        <f>SUM(BL22:BL31)</f>
        <v>0</v>
      </c>
      <c r="BM21" s="42">
        <f>SUM(BM22:BM31)</f>
        <v>0</v>
      </c>
    </row>
    <row r="22" spans="1:65" ht="27" customHeight="1" thickTop="1">
      <c r="A22" s="152" t="s">
        <v>112</v>
      </c>
      <c r="B22" s="153"/>
      <c r="C22" s="153"/>
      <c r="D22" s="154"/>
      <c r="E22" s="295" t="s">
        <v>36</v>
      </c>
      <c r="F22" s="296"/>
      <c r="G22" s="111"/>
      <c r="H22" s="83" t="s">
        <v>2</v>
      </c>
      <c r="I22" s="111"/>
      <c r="J22" s="83" t="s">
        <v>8</v>
      </c>
      <c r="K22" s="111"/>
      <c r="L22" s="84" t="s">
        <v>38</v>
      </c>
      <c r="M22" s="297"/>
      <c r="N22" s="298"/>
      <c r="O22" s="165"/>
      <c r="P22" s="166"/>
      <c r="Q22" s="135" t="str">
        <f>IF(OR(M22="",AN22=""),"",IF(O22="有",IF(BF22="NG","不可",IF(M22="午前","11時台",IF(M22="午後","16時台","17時台"))),""))</f>
        <v/>
      </c>
      <c r="R22" s="136"/>
      <c r="S22" s="172"/>
      <c r="T22" s="166"/>
      <c r="U22" s="173" t="str">
        <f>IF(OR(M22="",AN22=""),"",IF(S22="有",IF(BH22="NG","不可",IF(M22="午前","10:30",IF(M22="午後","15:30","16:30"))),""))</f>
        <v/>
      </c>
      <c r="V22" s="174"/>
      <c r="W22" s="178"/>
      <c r="X22" s="179"/>
      <c r="Y22" s="180"/>
      <c r="Z22" s="179"/>
      <c r="AA22" s="176" t="str">
        <f>IF(SUM(W22:Z22)=0,"",SUM(W22:Z22))</f>
        <v/>
      </c>
      <c r="AB22" s="177"/>
      <c r="AC22" s="288"/>
      <c r="AD22" s="289"/>
      <c r="AE22" s="289"/>
      <c r="AF22" s="290"/>
      <c r="AG22" s="114"/>
      <c r="AH22" s="82" t="s">
        <v>20</v>
      </c>
      <c r="AI22" s="117"/>
      <c r="AJ22" s="82" t="s">
        <v>21</v>
      </c>
      <c r="AK22" s="82" t="s">
        <v>19</v>
      </c>
      <c r="AL22" s="120"/>
      <c r="AM22" s="89" t="s">
        <v>20</v>
      </c>
      <c r="AN22" s="117"/>
      <c r="AO22" s="90" t="s">
        <v>21</v>
      </c>
      <c r="AP22" s="54"/>
      <c r="AQ22" s="54"/>
      <c r="AR22" s="37" t="str">
        <f>IF(G22="","",DATE(ASC(G22)+2018,ASC(I22),ASC(K22)))</f>
        <v/>
      </c>
      <c r="AS22" s="37" t="str">
        <f>IF(G22="","",M22)</f>
        <v/>
      </c>
      <c r="AT22" s="62" t="str">
        <f>IF(G22="","",TIME(ASC(AG22),ASC(AI22),0))</f>
        <v/>
      </c>
      <c r="AU22" s="62" t="str">
        <f>IF(G22="","",TIME(ASC(AL22),ASC(AN22),0))</f>
        <v/>
      </c>
      <c r="AV22" s="47" t="str">
        <f>IF(OR(AR22="",AS22=""),"",IF(AS22="午前",1,IF(AS22="午後",2,3)))</f>
        <v/>
      </c>
      <c r="AW22" s="63" t="str">
        <f t="shared" ref="AW22" si="0">IF(AV22="","",AT22)</f>
        <v/>
      </c>
      <c r="AX22" s="63" t="str">
        <f t="shared" ref="AX22" si="1">IF(AV22="","",AU22)</f>
        <v/>
      </c>
      <c r="AY22" s="63" t="str">
        <f>IF(AV22="","",VLOOKUP(AS22,$AX$17:$AY$19,2,FALSE))</f>
        <v/>
      </c>
      <c r="AZ22" s="63" t="str">
        <f>IF(AV22="","",IF(AW22+$AW$16&lt;AY22,AY22,AW22+$AW$16))</f>
        <v/>
      </c>
      <c r="BA22" s="63" t="str">
        <f>IF(AV22="","",IF(AZ22&gt;AY22,AZ22,AY22))</f>
        <v/>
      </c>
      <c r="BB22" s="63" t="str">
        <f>IF(AV22="","",VLOOKUP(AS22,$AX$17:$AZ$19,3,FALSE))</f>
        <v/>
      </c>
      <c r="BC22" s="63" t="str">
        <f>IF(AV22="","",IF(AX22-$AW$16&gt;BB22,BB22,AX22-$AW$16))</f>
        <v/>
      </c>
      <c r="BD22" s="63" t="str">
        <f>IF(AV22="","",IF(BC22&gt;BB22,BB22,BC22))</f>
        <v/>
      </c>
      <c r="BE22" s="63" t="str">
        <f>IF(AV22="","",BD22-BA22)</f>
        <v/>
      </c>
      <c r="BF22" s="63" t="str">
        <f>IF(AV22="","",IF(BE22&lt;$AZ$16,"NG",BE22))</f>
        <v/>
      </c>
      <c r="BG22" s="63" t="str">
        <f>IF(AV22="","",VLOOKUP(AS22,$AX$17:$BG$19,10,FALSE))</f>
        <v/>
      </c>
      <c r="BH22" s="64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77"/>
      <c r="BJ22" s="72" t="e">
        <f t="shared" ref="BJ22" si="3">YEAR(AR22)&amp;TEXT(MONTH(AR22),"00")&amp;TEXT(DAY(AR22),"00")&amp;AS22</f>
        <v>#VALUE!</v>
      </c>
      <c r="BK22" s="42" t="e">
        <f>VLOOKUP(BJ22,募集日時!$C$2:$C$400,1,FALSE)</f>
        <v>#VALUE!</v>
      </c>
      <c r="BL22" s="42">
        <f>IF(M22="",0,IF(ISERROR(BK22)=TRUE,1,0))</f>
        <v>0</v>
      </c>
      <c r="BM22" s="42">
        <f t="shared" ref="BM22:BM31" si="4">IF(AA22="",0,IF(OR(AA22&gt;50,AA22&lt;20),1,0))</f>
        <v>0</v>
      </c>
    </row>
    <row r="23" spans="1:65" ht="27" customHeight="1">
      <c r="A23" s="152" t="s">
        <v>113</v>
      </c>
      <c r="B23" s="153"/>
      <c r="C23" s="153"/>
      <c r="D23" s="154"/>
      <c r="E23" s="167" t="s">
        <v>1</v>
      </c>
      <c r="F23" s="168"/>
      <c r="G23" s="112"/>
      <c r="H23" s="33" t="s">
        <v>2</v>
      </c>
      <c r="I23" s="112"/>
      <c r="J23" s="33" t="s">
        <v>8</v>
      </c>
      <c r="K23" s="112"/>
      <c r="L23" s="38" t="s">
        <v>38</v>
      </c>
      <c r="M23" s="204"/>
      <c r="N23" s="205"/>
      <c r="O23" s="164"/>
      <c r="P23" s="150"/>
      <c r="Q23" s="135" t="str">
        <f t="shared" ref="Q23:Q31" si="5">IF(OR(M23="",AN23=""),"",IF(O23="有",IF(BF23="NG","不可",IF(M23="午前","11時台",IF(M23="午後","16時台","17時台"))),""))</f>
        <v/>
      </c>
      <c r="R23" s="136"/>
      <c r="S23" s="149"/>
      <c r="T23" s="150"/>
      <c r="U23" s="188" t="str">
        <f t="shared" ref="U23:U31" si="6">IF(OR(M23="",AN23=""),"",IF(S23="有",IF(BH23="NG","不可",IF(M23="午前","10:30",IF(M23="午後","15:30","16:30"))),""))</f>
        <v/>
      </c>
      <c r="V23" s="189"/>
      <c r="W23" s="151"/>
      <c r="X23" s="148"/>
      <c r="Y23" s="147"/>
      <c r="Z23" s="148"/>
      <c r="AA23" s="145" t="str">
        <f t="shared" ref="AA23:AA31" si="7">IF(SUM(W23:Z23)=0,"",SUM(W23:Z23))</f>
        <v/>
      </c>
      <c r="AB23" s="146"/>
      <c r="AC23" s="231"/>
      <c r="AD23" s="232"/>
      <c r="AE23" s="232"/>
      <c r="AF23" s="233"/>
      <c r="AG23" s="115"/>
      <c r="AH23" s="87" t="s">
        <v>20</v>
      </c>
      <c r="AI23" s="118"/>
      <c r="AJ23" s="87" t="s">
        <v>21</v>
      </c>
      <c r="AK23" s="87" t="s">
        <v>19</v>
      </c>
      <c r="AL23" s="121"/>
      <c r="AM23" s="91" t="s">
        <v>20</v>
      </c>
      <c r="AN23" s="118"/>
      <c r="AO23" s="92" t="s">
        <v>21</v>
      </c>
      <c r="AP23" s="54"/>
      <c r="AQ23" s="54"/>
      <c r="AR23" s="37" t="str">
        <f t="shared" ref="AR23:AR31" si="8">IF(G23="","",DATE(ASC(G23)+2018,ASC(I23),ASC(K23)))</f>
        <v/>
      </c>
      <c r="AS23" s="37" t="str">
        <f t="shared" ref="AS23:AS31" si="9">IF(G23="","",M23)</f>
        <v/>
      </c>
      <c r="AT23" s="62" t="str">
        <f t="shared" ref="AT23:AT31" si="10">IF(G23="","",TIME(ASC(AG23),ASC(AI23),0))</f>
        <v/>
      </c>
      <c r="AU23" s="62" t="str">
        <f t="shared" ref="AU23:AU31" si="11">IF(G23="","",TIME(ASC(AL23),ASC(AN23),0))</f>
        <v/>
      </c>
      <c r="AV23" s="47" t="str">
        <f t="shared" ref="AV23:AV31" si="12">IF(OR(AR23="",AS23=""),"",IF(AS23="午前",1,IF(AS23="午後",2,3)))</f>
        <v/>
      </c>
      <c r="AW23" s="63" t="str">
        <f t="shared" ref="AW23:AW31" si="13">IF(AV23="","",AT23)</f>
        <v/>
      </c>
      <c r="AX23" s="63" t="str">
        <f t="shared" ref="AX23:AX31" si="14">IF(AV23="","",AU23)</f>
        <v/>
      </c>
      <c r="AY23" s="63" t="str">
        <f t="shared" ref="AY23:AY31" si="15">IF(AV23="","",VLOOKUP(AS23,$AX$17:$AY$19,2,FALSE))</f>
        <v/>
      </c>
      <c r="AZ23" s="63" t="str">
        <f t="shared" ref="AZ23:AZ31" si="16">IF(AV23="","",IF(AW23+$AW$16&lt;AY23,AY23,AW23+$AW$16))</f>
        <v/>
      </c>
      <c r="BA23" s="63" t="str">
        <f t="shared" ref="BA23:BA31" si="17">IF(AV23="","",IF(AZ23&gt;AY23,AZ23,AY23))</f>
        <v/>
      </c>
      <c r="BB23" s="63" t="str">
        <f t="shared" ref="BB23:BB31" si="18">IF(AV23="","",VLOOKUP(AS23,$AX$17:$AZ$19,3,FALSE))</f>
        <v/>
      </c>
      <c r="BC23" s="63" t="str">
        <f t="shared" ref="BC23:BC31" si="19">IF(AV23="","",IF(AX23-$AW$16&gt;BB23,BB23,AX23-$AW$16))</f>
        <v/>
      </c>
      <c r="BD23" s="63" t="str">
        <f t="shared" ref="BD23:BD31" si="20">IF(AV23="","",IF(BC23&gt;BB23,BB23,BC23))</f>
        <v/>
      </c>
      <c r="BE23" s="63" t="str">
        <f t="shared" ref="BE23:BE31" si="21">IF(AV23="","",BD23-BA23)</f>
        <v/>
      </c>
      <c r="BF23" s="63" t="str">
        <f t="shared" ref="BF23:BF31" si="22">IF(AV23="","",IF(BE23&lt;$AZ$16,"NG",BE23))</f>
        <v/>
      </c>
      <c r="BG23" s="63" t="str">
        <f t="shared" ref="BG23:BG31" si="23">IF(AV23="","",VLOOKUP(AS23,$AX$17:$BG$19,10,FALSE))</f>
        <v/>
      </c>
      <c r="BH23" s="64" t="str">
        <f t="shared" ref="BH23:BH31" si="24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77"/>
      <c r="BJ23" s="72" t="e">
        <f t="shared" ref="BJ23:BJ31" si="25">YEAR(AR23)&amp;TEXT(MONTH(AR23),"00")&amp;TEXT(DAY(AR23),"00")&amp;AS23</f>
        <v>#VALUE!</v>
      </c>
      <c r="BK23" s="42" t="e">
        <f>VLOOKUP(BJ23,募集日時!$C$2:$C$400,1,FALSE)</f>
        <v>#VALUE!</v>
      </c>
      <c r="BL23" s="42">
        <f t="shared" ref="BL23:BL31" si="26">IF(M23="",0,IF(ISERROR(BK23)=TRUE,1,0))</f>
        <v>0</v>
      </c>
      <c r="BM23" s="42">
        <f t="shared" si="4"/>
        <v>0</v>
      </c>
    </row>
    <row r="24" spans="1:65" ht="27" customHeight="1">
      <c r="A24" s="152" t="s">
        <v>114</v>
      </c>
      <c r="B24" s="153"/>
      <c r="C24" s="153"/>
      <c r="D24" s="154"/>
      <c r="E24" s="167" t="s">
        <v>1</v>
      </c>
      <c r="F24" s="168"/>
      <c r="G24" s="112"/>
      <c r="H24" s="33" t="s">
        <v>2</v>
      </c>
      <c r="I24" s="112"/>
      <c r="J24" s="33" t="s">
        <v>8</v>
      </c>
      <c r="K24" s="112"/>
      <c r="L24" s="38" t="s">
        <v>38</v>
      </c>
      <c r="M24" s="204"/>
      <c r="N24" s="205"/>
      <c r="O24" s="164"/>
      <c r="P24" s="150"/>
      <c r="Q24" s="135" t="str">
        <f t="shared" si="5"/>
        <v/>
      </c>
      <c r="R24" s="136"/>
      <c r="S24" s="149"/>
      <c r="T24" s="150"/>
      <c r="U24" s="188" t="str">
        <f t="shared" si="6"/>
        <v/>
      </c>
      <c r="V24" s="189"/>
      <c r="W24" s="151"/>
      <c r="X24" s="148"/>
      <c r="Y24" s="147"/>
      <c r="Z24" s="148"/>
      <c r="AA24" s="145" t="str">
        <f t="shared" si="7"/>
        <v/>
      </c>
      <c r="AB24" s="146"/>
      <c r="AC24" s="231"/>
      <c r="AD24" s="232"/>
      <c r="AE24" s="232"/>
      <c r="AF24" s="233"/>
      <c r="AG24" s="115"/>
      <c r="AH24" s="87" t="s">
        <v>20</v>
      </c>
      <c r="AI24" s="118"/>
      <c r="AJ24" s="87" t="s">
        <v>21</v>
      </c>
      <c r="AK24" s="87" t="s">
        <v>19</v>
      </c>
      <c r="AL24" s="121"/>
      <c r="AM24" s="91" t="s">
        <v>20</v>
      </c>
      <c r="AN24" s="118"/>
      <c r="AO24" s="92" t="s">
        <v>21</v>
      </c>
      <c r="AP24" s="54"/>
      <c r="AQ24" s="54"/>
      <c r="AR24" s="37" t="str">
        <f t="shared" si="8"/>
        <v/>
      </c>
      <c r="AS24" s="37" t="str">
        <f t="shared" si="9"/>
        <v/>
      </c>
      <c r="AT24" s="62" t="str">
        <f t="shared" si="10"/>
        <v/>
      </c>
      <c r="AU24" s="62" t="str">
        <f t="shared" si="11"/>
        <v/>
      </c>
      <c r="AV24" s="47" t="str">
        <f t="shared" si="12"/>
        <v/>
      </c>
      <c r="AW24" s="63" t="str">
        <f t="shared" si="13"/>
        <v/>
      </c>
      <c r="AX24" s="63" t="str">
        <f t="shared" si="14"/>
        <v/>
      </c>
      <c r="AY24" s="63" t="str">
        <f t="shared" si="15"/>
        <v/>
      </c>
      <c r="AZ24" s="63" t="str">
        <f t="shared" si="16"/>
        <v/>
      </c>
      <c r="BA24" s="63" t="str">
        <f t="shared" si="17"/>
        <v/>
      </c>
      <c r="BB24" s="63" t="str">
        <f t="shared" si="18"/>
        <v/>
      </c>
      <c r="BC24" s="63" t="str">
        <f t="shared" si="19"/>
        <v/>
      </c>
      <c r="BD24" s="63" t="str">
        <f t="shared" si="20"/>
        <v/>
      </c>
      <c r="BE24" s="63" t="str">
        <f t="shared" si="21"/>
        <v/>
      </c>
      <c r="BF24" s="63" t="str">
        <f t="shared" si="22"/>
        <v/>
      </c>
      <c r="BG24" s="63" t="str">
        <f t="shared" si="23"/>
        <v/>
      </c>
      <c r="BH24" s="64" t="str">
        <f t="shared" si="24"/>
        <v/>
      </c>
      <c r="BI24" s="77"/>
      <c r="BJ24" s="72" t="e">
        <f t="shared" si="25"/>
        <v>#VALUE!</v>
      </c>
      <c r="BK24" s="42" t="e">
        <f>VLOOKUP(BJ24,募集日時!$C$2:$C$400,1,FALSE)</f>
        <v>#VALUE!</v>
      </c>
      <c r="BL24" s="42">
        <f t="shared" si="26"/>
        <v>0</v>
      </c>
      <c r="BM24" s="42">
        <f t="shared" si="4"/>
        <v>0</v>
      </c>
    </row>
    <row r="25" spans="1:65" ht="27" customHeight="1">
      <c r="A25" s="152" t="s">
        <v>115</v>
      </c>
      <c r="B25" s="153"/>
      <c r="C25" s="153"/>
      <c r="D25" s="154"/>
      <c r="E25" s="167" t="s">
        <v>1</v>
      </c>
      <c r="F25" s="168"/>
      <c r="G25" s="112"/>
      <c r="H25" s="33" t="s">
        <v>2</v>
      </c>
      <c r="I25" s="112"/>
      <c r="J25" s="33" t="s">
        <v>8</v>
      </c>
      <c r="K25" s="112"/>
      <c r="L25" s="38" t="s">
        <v>38</v>
      </c>
      <c r="M25" s="204"/>
      <c r="N25" s="205"/>
      <c r="O25" s="164"/>
      <c r="P25" s="150"/>
      <c r="Q25" s="135" t="str">
        <f t="shared" si="5"/>
        <v/>
      </c>
      <c r="R25" s="136"/>
      <c r="S25" s="149"/>
      <c r="T25" s="150"/>
      <c r="U25" s="188" t="str">
        <f t="shared" si="6"/>
        <v/>
      </c>
      <c r="V25" s="189"/>
      <c r="W25" s="151"/>
      <c r="X25" s="148"/>
      <c r="Y25" s="147"/>
      <c r="Z25" s="148"/>
      <c r="AA25" s="145" t="str">
        <f t="shared" si="7"/>
        <v/>
      </c>
      <c r="AB25" s="146"/>
      <c r="AC25" s="231"/>
      <c r="AD25" s="232"/>
      <c r="AE25" s="232"/>
      <c r="AF25" s="233"/>
      <c r="AG25" s="115"/>
      <c r="AH25" s="87" t="s">
        <v>20</v>
      </c>
      <c r="AI25" s="118"/>
      <c r="AJ25" s="87" t="s">
        <v>21</v>
      </c>
      <c r="AK25" s="87" t="s">
        <v>19</v>
      </c>
      <c r="AL25" s="121"/>
      <c r="AM25" s="91" t="s">
        <v>20</v>
      </c>
      <c r="AN25" s="118"/>
      <c r="AO25" s="92" t="s">
        <v>21</v>
      </c>
      <c r="AP25" s="54"/>
      <c r="AQ25" s="54"/>
      <c r="AR25" s="37" t="str">
        <f t="shared" si="8"/>
        <v/>
      </c>
      <c r="AS25" s="37" t="str">
        <f t="shared" si="9"/>
        <v/>
      </c>
      <c r="AT25" s="62" t="str">
        <f t="shared" si="10"/>
        <v/>
      </c>
      <c r="AU25" s="62" t="str">
        <f t="shared" si="11"/>
        <v/>
      </c>
      <c r="AV25" s="47" t="str">
        <f t="shared" si="12"/>
        <v/>
      </c>
      <c r="AW25" s="63" t="str">
        <f t="shared" si="13"/>
        <v/>
      </c>
      <c r="AX25" s="63" t="str">
        <f t="shared" si="14"/>
        <v/>
      </c>
      <c r="AY25" s="63" t="str">
        <f t="shared" si="15"/>
        <v/>
      </c>
      <c r="AZ25" s="63" t="str">
        <f t="shared" si="16"/>
        <v/>
      </c>
      <c r="BA25" s="63" t="str">
        <f t="shared" si="17"/>
        <v/>
      </c>
      <c r="BB25" s="63" t="str">
        <f t="shared" si="18"/>
        <v/>
      </c>
      <c r="BC25" s="63" t="str">
        <f t="shared" si="19"/>
        <v/>
      </c>
      <c r="BD25" s="63" t="str">
        <f t="shared" si="20"/>
        <v/>
      </c>
      <c r="BE25" s="63" t="str">
        <f t="shared" si="21"/>
        <v/>
      </c>
      <c r="BF25" s="63" t="str">
        <f t="shared" si="22"/>
        <v/>
      </c>
      <c r="BG25" s="63" t="str">
        <f t="shared" si="23"/>
        <v/>
      </c>
      <c r="BH25" s="64" t="str">
        <f t="shared" si="24"/>
        <v/>
      </c>
      <c r="BI25" s="77"/>
      <c r="BJ25" s="72" t="e">
        <f t="shared" si="25"/>
        <v>#VALUE!</v>
      </c>
      <c r="BK25" s="42" t="e">
        <f>VLOOKUP(BJ25,募集日時!$C$2:$C$400,1,FALSE)</f>
        <v>#VALUE!</v>
      </c>
      <c r="BL25" s="42">
        <f t="shared" si="26"/>
        <v>0</v>
      </c>
      <c r="BM25" s="42">
        <f t="shared" si="4"/>
        <v>0</v>
      </c>
    </row>
    <row r="26" spans="1:65" ht="27" customHeight="1">
      <c r="A26" s="152" t="s">
        <v>116</v>
      </c>
      <c r="B26" s="153"/>
      <c r="C26" s="153"/>
      <c r="D26" s="154"/>
      <c r="E26" s="167" t="s">
        <v>1</v>
      </c>
      <c r="F26" s="168"/>
      <c r="G26" s="112"/>
      <c r="H26" s="33" t="s">
        <v>2</v>
      </c>
      <c r="I26" s="112"/>
      <c r="J26" s="33" t="s">
        <v>8</v>
      </c>
      <c r="K26" s="112"/>
      <c r="L26" s="38" t="s">
        <v>38</v>
      </c>
      <c r="M26" s="204"/>
      <c r="N26" s="205"/>
      <c r="O26" s="164"/>
      <c r="P26" s="150"/>
      <c r="Q26" s="135" t="str">
        <f t="shared" si="5"/>
        <v/>
      </c>
      <c r="R26" s="136"/>
      <c r="S26" s="149"/>
      <c r="T26" s="150"/>
      <c r="U26" s="188" t="str">
        <f t="shared" si="6"/>
        <v/>
      </c>
      <c r="V26" s="189"/>
      <c r="W26" s="151"/>
      <c r="X26" s="148"/>
      <c r="Y26" s="147"/>
      <c r="Z26" s="148"/>
      <c r="AA26" s="145" t="str">
        <f t="shared" si="7"/>
        <v/>
      </c>
      <c r="AB26" s="146"/>
      <c r="AC26" s="231"/>
      <c r="AD26" s="232"/>
      <c r="AE26" s="232"/>
      <c r="AF26" s="233"/>
      <c r="AG26" s="115"/>
      <c r="AH26" s="87" t="s">
        <v>20</v>
      </c>
      <c r="AI26" s="118"/>
      <c r="AJ26" s="87" t="s">
        <v>21</v>
      </c>
      <c r="AK26" s="87" t="s">
        <v>19</v>
      </c>
      <c r="AL26" s="121"/>
      <c r="AM26" s="91" t="s">
        <v>20</v>
      </c>
      <c r="AN26" s="118"/>
      <c r="AO26" s="92" t="s">
        <v>21</v>
      </c>
      <c r="AP26" s="54"/>
      <c r="AQ26" s="54"/>
      <c r="AR26" s="37" t="str">
        <f t="shared" si="8"/>
        <v/>
      </c>
      <c r="AS26" s="37" t="str">
        <f t="shared" si="9"/>
        <v/>
      </c>
      <c r="AT26" s="62" t="str">
        <f t="shared" si="10"/>
        <v/>
      </c>
      <c r="AU26" s="62" t="str">
        <f t="shared" si="11"/>
        <v/>
      </c>
      <c r="AV26" s="47" t="str">
        <f t="shared" si="12"/>
        <v/>
      </c>
      <c r="AW26" s="63" t="str">
        <f t="shared" si="13"/>
        <v/>
      </c>
      <c r="AX26" s="63" t="str">
        <f t="shared" si="14"/>
        <v/>
      </c>
      <c r="AY26" s="63" t="str">
        <f t="shared" si="15"/>
        <v/>
      </c>
      <c r="AZ26" s="63" t="str">
        <f t="shared" si="16"/>
        <v/>
      </c>
      <c r="BA26" s="63" t="str">
        <f t="shared" si="17"/>
        <v/>
      </c>
      <c r="BB26" s="63" t="str">
        <f t="shared" si="18"/>
        <v/>
      </c>
      <c r="BC26" s="63" t="str">
        <f t="shared" si="19"/>
        <v/>
      </c>
      <c r="BD26" s="63" t="str">
        <f t="shared" si="20"/>
        <v/>
      </c>
      <c r="BE26" s="63" t="str">
        <f t="shared" si="21"/>
        <v/>
      </c>
      <c r="BF26" s="63" t="str">
        <f t="shared" si="22"/>
        <v/>
      </c>
      <c r="BG26" s="63" t="str">
        <f t="shared" si="23"/>
        <v/>
      </c>
      <c r="BH26" s="64" t="str">
        <f t="shared" si="24"/>
        <v/>
      </c>
      <c r="BI26" s="77"/>
      <c r="BJ26" s="72" t="e">
        <f t="shared" si="25"/>
        <v>#VALUE!</v>
      </c>
      <c r="BK26" s="42" t="e">
        <f>VLOOKUP(BJ26,募集日時!$C$2:$C$400,1,FALSE)</f>
        <v>#VALUE!</v>
      </c>
      <c r="BL26" s="42">
        <f t="shared" si="26"/>
        <v>0</v>
      </c>
      <c r="BM26" s="42">
        <f t="shared" si="4"/>
        <v>0</v>
      </c>
    </row>
    <row r="27" spans="1:65" ht="27" customHeight="1">
      <c r="A27" s="152" t="s">
        <v>117</v>
      </c>
      <c r="B27" s="153"/>
      <c r="C27" s="153"/>
      <c r="D27" s="154"/>
      <c r="E27" s="167" t="s">
        <v>1</v>
      </c>
      <c r="F27" s="168"/>
      <c r="G27" s="112"/>
      <c r="H27" s="33" t="s">
        <v>2</v>
      </c>
      <c r="I27" s="112"/>
      <c r="J27" s="33" t="s">
        <v>8</v>
      </c>
      <c r="K27" s="112"/>
      <c r="L27" s="38" t="s">
        <v>38</v>
      </c>
      <c r="M27" s="204"/>
      <c r="N27" s="205"/>
      <c r="O27" s="164"/>
      <c r="P27" s="150"/>
      <c r="Q27" s="135" t="str">
        <f t="shared" si="5"/>
        <v/>
      </c>
      <c r="R27" s="136"/>
      <c r="S27" s="149"/>
      <c r="T27" s="150"/>
      <c r="U27" s="188" t="str">
        <f t="shared" si="6"/>
        <v/>
      </c>
      <c r="V27" s="189"/>
      <c r="W27" s="151"/>
      <c r="X27" s="148"/>
      <c r="Y27" s="147"/>
      <c r="Z27" s="148"/>
      <c r="AA27" s="145" t="str">
        <f t="shared" si="7"/>
        <v/>
      </c>
      <c r="AB27" s="146"/>
      <c r="AC27" s="231"/>
      <c r="AD27" s="232"/>
      <c r="AE27" s="232"/>
      <c r="AF27" s="233"/>
      <c r="AG27" s="115"/>
      <c r="AH27" s="87" t="s">
        <v>20</v>
      </c>
      <c r="AI27" s="118"/>
      <c r="AJ27" s="87" t="s">
        <v>21</v>
      </c>
      <c r="AK27" s="87" t="s">
        <v>19</v>
      </c>
      <c r="AL27" s="121"/>
      <c r="AM27" s="91" t="s">
        <v>20</v>
      </c>
      <c r="AN27" s="118"/>
      <c r="AO27" s="92" t="s">
        <v>21</v>
      </c>
      <c r="AP27" s="54"/>
      <c r="AQ27" s="54"/>
      <c r="AR27" s="37" t="str">
        <f t="shared" si="8"/>
        <v/>
      </c>
      <c r="AS27" s="37" t="str">
        <f t="shared" si="9"/>
        <v/>
      </c>
      <c r="AT27" s="62" t="str">
        <f t="shared" si="10"/>
        <v/>
      </c>
      <c r="AU27" s="62" t="str">
        <f t="shared" si="11"/>
        <v/>
      </c>
      <c r="AV27" s="47" t="str">
        <f t="shared" si="12"/>
        <v/>
      </c>
      <c r="AW27" s="63" t="str">
        <f t="shared" si="13"/>
        <v/>
      </c>
      <c r="AX27" s="63" t="str">
        <f t="shared" si="14"/>
        <v/>
      </c>
      <c r="AY27" s="63" t="str">
        <f t="shared" si="15"/>
        <v/>
      </c>
      <c r="AZ27" s="63" t="str">
        <f t="shared" si="16"/>
        <v/>
      </c>
      <c r="BA27" s="63" t="str">
        <f t="shared" si="17"/>
        <v/>
      </c>
      <c r="BB27" s="63" t="str">
        <f t="shared" si="18"/>
        <v/>
      </c>
      <c r="BC27" s="63" t="str">
        <f t="shared" si="19"/>
        <v/>
      </c>
      <c r="BD27" s="63" t="str">
        <f t="shared" si="20"/>
        <v/>
      </c>
      <c r="BE27" s="63" t="str">
        <f t="shared" si="21"/>
        <v/>
      </c>
      <c r="BF27" s="63" t="str">
        <f t="shared" si="22"/>
        <v/>
      </c>
      <c r="BG27" s="63" t="str">
        <f t="shared" si="23"/>
        <v/>
      </c>
      <c r="BH27" s="64" t="str">
        <f t="shared" si="24"/>
        <v/>
      </c>
      <c r="BI27" s="77"/>
      <c r="BJ27" s="72" t="e">
        <f t="shared" si="25"/>
        <v>#VALUE!</v>
      </c>
      <c r="BK27" s="42" t="e">
        <f>VLOOKUP(BJ27,募集日時!$C$2:$C$400,1,FALSE)</f>
        <v>#VALUE!</v>
      </c>
      <c r="BL27" s="42">
        <f t="shared" si="26"/>
        <v>0</v>
      </c>
      <c r="BM27" s="42">
        <f t="shared" si="4"/>
        <v>0</v>
      </c>
    </row>
    <row r="28" spans="1:65" ht="27" customHeight="1">
      <c r="A28" s="152" t="s">
        <v>118</v>
      </c>
      <c r="B28" s="153"/>
      <c r="C28" s="153"/>
      <c r="D28" s="154"/>
      <c r="E28" s="167" t="s">
        <v>1</v>
      </c>
      <c r="F28" s="168"/>
      <c r="G28" s="112"/>
      <c r="H28" s="33" t="s">
        <v>2</v>
      </c>
      <c r="I28" s="112"/>
      <c r="J28" s="33" t="s">
        <v>8</v>
      </c>
      <c r="K28" s="112"/>
      <c r="L28" s="38" t="s">
        <v>38</v>
      </c>
      <c r="M28" s="204"/>
      <c r="N28" s="205"/>
      <c r="O28" s="164"/>
      <c r="P28" s="150"/>
      <c r="Q28" s="135" t="str">
        <f t="shared" si="5"/>
        <v/>
      </c>
      <c r="R28" s="136"/>
      <c r="S28" s="149"/>
      <c r="T28" s="150"/>
      <c r="U28" s="188" t="str">
        <f t="shared" si="6"/>
        <v/>
      </c>
      <c r="V28" s="189"/>
      <c r="W28" s="151"/>
      <c r="X28" s="148"/>
      <c r="Y28" s="147"/>
      <c r="Z28" s="148"/>
      <c r="AA28" s="145" t="str">
        <f t="shared" si="7"/>
        <v/>
      </c>
      <c r="AB28" s="146"/>
      <c r="AC28" s="231"/>
      <c r="AD28" s="232"/>
      <c r="AE28" s="232"/>
      <c r="AF28" s="233"/>
      <c r="AG28" s="115"/>
      <c r="AH28" s="87" t="s">
        <v>20</v>
      </c>
      <c r="AI28" s="118"/>
      <c r="AJ28" s="87" t="s">
        <v>21</v>
      </c>
      <c r="AK28" s="87" t="s">
        <v>19</v>
      </c>
      <c r="AL28" s="121"/>
      <c r="AM28" s="91" t="s">
        <v>20</v>
      </c>
      <c r="AN28" s="118"/>
      <c r="AO28" s="92" t="s">
        <v>21</v>
      </c>
      <c r="AP28" s="54"/>
      <c r="AQ28" s="54"/>
      <c r="AR28" s="37" t="str">
        <f t="shared" si="8"/>
        <v/>
      </c>
      <c r="AS28" s="37" t="str">
        <f t="shared" si="9"/>
        <v/>
      </c>
      <c r="AT28" s="62" t="str">
        <f t="shared" si="10"/>
        <v/>
      </c>
      <c r="AU28" s="62" t="str">
        <f t="shared" si="11"/>
        <v/>
      </c>
      <c r="AV28" s="47" t="str">
        <f t="shared" si="12"/>
        <v/>
      </c>
      <c r="AW28" s="63" t="str">
        <f t="shared" si="13"/>
        <v/>
      </c>
      <c r="AX28" s="63" t="str">
        <f t="shared" si="14"/>
        <v/>
      </c>
      <c r="AY28" s="63" t="str">
        <f t="shared" si="15"/>
        <v/>
      </c>
      <c r="AZ28" s="63" t="str">
        <f t="shared" si="16"/>
        <v/>
      </c>
      <c r="BA28" s="63" t="str">
        <f t="shared" si="17"/>
        <v/>
      </c>
      <c r="BB28" s="63" t="str">
        <f t="shared" si="18"/>
        <v/>
      </c>
      <c r="BC28" s="63" t="str">
        <f t="shared" si="19"/>
        <v/>
      </c>
      <c r="BD28" s="63" t="str">
        <f t="shared" si="20"/>
        <v/>
      </c>
      <c r="BE28" s="63" t="str">
        <f t="shared" si="21"/>
        <v/>
      </c>
      <c r="BF28" s="63" t="str">
        <f t="shared" si="22"/>
        <v/>
      </c>
      <c r="BG28" s="63" t="str">
        <f t="shared" si="23"/>
        <v/>
      </c>
      <c r="BH28" s="64" t="str">
        <f t="shared" si="24"/>
        <v/>
      </c>
      <c r="BI28" s="77"/>
      <c r="BJ28" s="72" t="e">
        <f t="shared" si="25"/>
        <v>#VALUE!</v>
      </c>
      <c r="BK28" s="42" t="e">
        <f>VLOOKUP(BJ28,募集日時!$C$2:$C$400,1,FALSE)</f>
        <v>#VALUE!</v>
      </c>
      <c r="BL28" s="42">
        <f t="shared" si="26"/>
        <v>0</v>
      </c>
      <c r="BM28" s="42">
        <f t="shared" si="4"/>
        <v>0</v>
      </c>
    </row>
    <row r="29" spans="1:65" ht="27" customHeight="1">
      <c r="A29" s="152" t="s">
        <v>119</v>
      </c>
      <c r="B29" s="153"/>
      <c r="C29" s="153"/>
      <c r="D29" s="154"/>
      <c r="E29" s="167" t="s">
        <v>1</v>
      </c>
      <c r="F29" s="168"/>
      <c r="G29" s="112"/>
      <c r="H29" s="33" t="s">
        <v>2</v>
      </c>
      <c r="I29" s="112"/>
      <c r="J29" s="33" t="s">
        <v>8</v>
      </c>
      <c r="K29" s="112"/>
      <c r="L29" s="38" t="s">
        <v>38</v>
      </c>
      <c r="M29" s="204"/>
      <c r="N29" s="205"/>
      <c r="O29" s="164"/>
      <c r="P29" s="150"/>
      <c r="Q29" s="135" t="str">
        <f t="shared" si="5"/>
        <v/>
      </c>
      <c r="R29" s="136"/>
      <c r="S29" s="149"/>
      <c r="T29" s="150"/>
      <c r="U29" s="188" t="str">
        <f t="shared" si="6"/>
        <v/>
      </c>
      <c r="V29" s="189"/>
      <c r="W29" s="151"/>
      <c r="X29" s="148"/>
      <c r="Y29" s="147"/>
      <c r="Z29" s="148"/>
      <c r="AA29" s="145" t="str">
        <f t="shared" si="7"/>
        <v/>
      </c>
      <c r="AB29" s="146"/>
      <c r="AC29" s="231"/>
      <c r="AD29" s="232"/>
      <c r="AE29" s="232"/>
      <c r="AF29" s="233"/>
      <c r="AG29" s="115"/>
      <c r="AH29" s="87" t="s">
        <v>20</v>
      </c>
      <c r="AI29" s="118"/>
      <c r="AJ29" s="87" t="s">
        <v>21</v>
      </c>
      <c r="AK29" s="87" t="s">
        <v>19</v>
      </c>
      <c r="AL29" s="121"/>
      <c r="AM29" s="91" t="s">
        <v>20</v>
      </c>
      <c r="AN29" s="118"/>
      <c r="AO29" s="92" t="s">
        <v>21</v>
      </c>
      <c r="AP29" s="54"/>
      <c r="AQ29" s="54"/>
      <c r="AR29" s="37" t="str">
        <f t="shared" si="8"/>
        <v/>
      </c>
      <c r="AS29" s="37" t="str">
        <f t="shared" si="9"/>
        <v/>
      </c>
      <c r="AT29" s="62" t="str">
        <f t="shared" si="10"/>
        <v/>
      </c>
      <c r="AU29" s="62" t="str">
        <f t="shared" si="11"/>
        <v/>
      </c>
      <c r="AV29" s="47" t="str">
        <f t="shared" si="12"/>
        <v/>
      </c>
      <c r="AW29" s="63" t="str">
        <f t="shared" si="13"/>
        <v/>
      </c>
      <c r="AX29" s="63" t="str">
        <f t="shared" si="14"/>
        <v/>
      </c>
      <c r="AY29" s="63" t="str">
        <f t="shared" si="15"/>
        <v/>
      </c>
      <c r="AZ29" s="63" t="str">
        <f t="shared" si="16"/>
        <v/>
      </c>
      <c r="BA29" s="63" t="str">
        <f t="shared" si="17"/>
        <v/>
      </c>
      <c r="BB29" s="63" t="str">
        <f t="shared" si="18"/>
        <v/>
      </c>
      <c r="BC29" s="63" t="str">
        <f t="shared" si="19"/>
        <v/>
      </c>
      <c r="BD29" s="63" t="str">
        <f t="shared" si="20"/>
        <v/>
      </c>
      <c r="BE29" s="63" t="str">
        <f t="shared" si="21"/>
        <v/>
      </c>
      <c r="BF29" s="63" t="str">
        <f t="shared" si="22"/>
        <v/>
      </c>
      <c r="BG29" s="63" t="str">
        <f t="shared" si="23"/>
        <v/>
      </c>
      <c r="BH29" s="64" t="str">
        <f t="shared" si="24"/>
        <v/>
      </c>
      <c r="BI29" s="77"/>
      <c r="BJ29" s="72" t="e">
        <f t="shared" si="25"/>
        <v>#VALUE!</v>
      </c>
      <c r="BK29" s="42" t="e">
        <f>VLOOKUP(BJ29,募集日時!$C$2:$C$400,1,FALSE)</f>
        <v>#VALUE!</v>
      </c>
      <c r="BL29" s="42">
        <f t="shared" si="26"/>
        <v>0</v>
      </c>
      <c r="BM29" s="42">
        <f t="shared" si="4"/>
        <v>0</v>
      </c>
    </row>
    <row r="30" spans="1:65" ht="27" customHeight="1">
      <c r="A30" s="152" t="s">
        <v>120</v>
      </c>
      <c r="B30" s="153"/>
      <c r="C30" s="153"/>
      <c r="D30" s="154"/>
      <c r="E30" s="167" t="s">
        <v>1</v>
      </c>
      <c r="F30" s="168"/>
      <c r="G30" s="112"/>
      <c r="H30" s="33" t="s">
        <v>2</v>
      </c>
      <c r="I30" s="112"/>
      <c r="J30" s="33" t="s">
        <v>8</v>
      </c>
      <c r="K30" s="112"/>
      <c r="L30" s="38" t="s">
        <v>38</v>
      </c>
      <c r="M30" s="204"/>
      <c r="N30" s="205"/>
      <c r="O30" s="164"/>
      <c r="P30" s="150"/>
      <c r="Q30" s="135" t="str">
        <f t="shared" si="5"/>
        <v/>
      </c>
      <c r="R30" s="136"/>
      <c r="S30" s="149"/>
      <c r="T30" s="150"/>
      <c r="U30" s="188" t="str">
        <f t="shared" si="6"/>
        <v/>
      </c>
      <c r="V30" s="189"/>
      <c r="W30" s="151"/>
      <c r="X30" s="148"/>
      <c r="Y30" s="147"/>
      <c r="Z30" s="148"/>
      <c r="AA30" s="145" t="str">
        <f t="shared" si="7"/>
        <v/>
      </c>
      <c r="AB30" s="146"/>
      <c r="AC30" s="231"/>
      <c r="AD30" s="232"/>
      <c r="AE30" s="232"/>
      <c r="AF30" s="233"/>
      <c r="AG30" s="115"/>
      <c r="AH30" s="87" t="s">
        <v>20</v>
      </c>
      <c r="AI30" s="118"/>
      <c r="AJ30" s="87" t="s">
        <v>21</v>
      </c>
      <c r="AK30" s="87" t="s">
        <v>19</v>
      </c>
      <c r="AL30" s="121"/>
      <c r="AM30" s="91" t="s">
        <v>20</v>
      </c>
      <c r="AN30" s="118"/>
      <c r="AO30" s="92" t="s">
        <v>21</v>
      </c>
      <c r="AP30" s="54"/>
      <c r="AQ30" s="54"/>
      <c r="AR30" s="37" t="str">
        <f t="shared" si="8"/>
        <v/>
      </c>
      <c r="AS30" s="37" t="str">
        <f t="shared" si="9"/>
        <v/>
      </c>
      <c r="AT30" s="62" t="str">
        <f t="shared" si="10"/>
        <v/>
      </c>
      <c r="AU30" s="62" t="str">
        <f t="shared" si="11"/>
        <v/>
      </c>
      <c r="AV30" s="47" t="str">
        <f t="shared" si="12"/>
        <v/>
      </c>
      <c r="AW30" s="63" t="str">
        <f t="shared" si="13"/>
        <v/>
      </c>
      <c r="AX30" s="63" t="str">
        <f t="shared" si="14"/>
        <v/>
      </c>
      <c r="AY30" s="63" t="str">
        <f t="shared" si="15"/>
        <v/>
      </c>
      <c r="AZ30" s="63" t="str">
        <f t="shared" si="16"/>
        <v/>
      </c>
      <c r="BA30" s="63" t="str">
        <f t="shared" si="17"/>
        <v/>
      </c>
      <c r="BB30" s="63" t="str">
        <f t="shared" si="18"/>
        <v/>
      </c>
      <c r="BC30" s="63" t="str">
        <f t="shared" si="19"/>
        <v/>
      </c>
      <c r="BD30" s="63" t="str">
        <f t="shared" si="20"/>
        <v/>
      </c>
      <c r="BE30" s="63" t="str">
        <f t="shared" si="21"/>
        <v/>
      </c>
      <c r="BF30" s="63" t="str">
        <f t="shared" si="22"/>
        <v/>
      </c>
      <c r="BG30" s="63" t="str">
        <f t="shared" si="23"/>
        <v/>
      </c>
      <c r="BH30" s="64" t="str">
        <f t="shared" si="24"/>
        <v/>
      </c>
      <c r="BI30" s="77"/>
      <c r="BJ30" s="72" t="e">
        <f t="shared" si="25"/>
        <v>#VALUE!</v>
      </c>
      <c r="BK30" s="42" t="e">
        <f>VLOOKUP(BJ30,募集日時!$C$2:$C$400,1,FALSE)</f>
        <v>#VALUE!</v>
      </c>
      <c r="BL30" s="42">
        <f t="shared" si="26"/>
        <v>0</v>
      </c>
      <c r="BM30" s="42">
        <f t="shared" si="4"/>
        <v>0</v>
      </c>
    </row>
    <row r="31" spans="1:65" ht="27" customHeight="1" thickBot="1">
      <c r="A31" s="152" t="s">
        <v>121</v>
      </c>
      <c r="B31" s="153"/>
      <c r="C31" s="153"/>
      <c r="D31" s="154"/>
      <c r="E31" s="329" t="s">
        <v>1</v>
      </c>
      <c r="F31" s="330"/>
      <c r="G31" s="113"/>
      <c r="H31" s="34" t="s">
        <v>2</v>
      </c>
      <c r="I31" s="113"/>
      <c r="J31" s="34" t="s">
        <v>8</v>
      </c>
      <c r="K31" s="113"/>
      <c r="L31" s="39" t="s">
        <v>38</v>
      </c>
      <c r="M31" s="211"/>
      <c r="N31" s="212"/>
      <c r="O31" s="338"/>
      <c r="P31" s="219"/>
      <c r="Q31" s="336" t="str">
        <f t="shared" si="5"/>
        <v/>
      </c>
      <c r="R31" s="337"/>
      <c r="S31" s="218"/>
      <c r="T31" s="219"/>
      <c r="U31" s="186" t="str">
        <f t="shared" si="6"/>
        <v/>
      </c>
      <c r="V31" s="187"/>
      <c r="W31" s="215"/>
      <c r="X31" s="216"/>
      <c r="Y31" s="217"/>
      <c r="Z31" s="216"/>
      <c r="AA31" s="220" t="str">
        <f t="shared" si="7"/>
        <v/>
      </c>
      <c r="AB31" s="221"/>
      <c r="AC31" s="331"/>
      <c r="AD31" s="332"/>
      <c r="AE31" s="332"/>
      <c r="AF31" s="333"/>
      <c r="AG31" s="116"/>
      <c r="AH31" s="88" t="s">
        <v>20</v>
      </c>
      <c r="AI31" s="119"/>
      <c r="AJ31" s="88" t="s">
        <v>21</v>
      </c>
      <c r="AK31" s="88" t="s">
        <v>19</v>
      </c>
      <c r="AL31" s="122"/>
      <c r="AM31" s="93" t="s">
        <v>20</v>
      </c>
      <c r="AN31" s="119"/>
      <c r="AO31" s="94" t="s">
        <v>21</v>
      </c>
      <c r="AP31" s="54"/>
      <c r="AQ31" s="4"/>
      <c r="AR31" s="37" t="str">
        <f t="shared" si="8"/>
        <v/>
      </c>
      <c r="AS31" s="37" t="str">
        <f t="shared" si="9"/>
        <v/>
      </c>
      <c r="AT31" s="62" t="str">
        <f t="shared" si="10"/>
        <v/>
      </c>
      <c r="AU31" s="62" t="str">
        <f t="shared" si="11"/>
        <v/>
      </c>
      <c r="AV31" s="47" t="str">
        <f t="shared" si="12"/>
        <v/>
      </c>
      <c r="AW31" s="63" t="str">
        <f t="shared" si="13"/>
        <v/>
      </c>
      <c r="AX31" s="63" t="str">
        <f t="shared" si="14"/>
        <v/>
      </c>
      <c r="AY31" s="63" t="str">
        <f t="shared" si="15"/>
        <v/>
      </c>
      <c r="AZ31" s="63" t="str">
        <f t="shared" si="16"/>
        <v/>
      </c>
      <c r="BA31" s="63" t="str">
        <f t="shared" si="17"/>
        <v/>
      </c>
      <c r="BB31" s="63" t="str">
        <f t="shared" si="18"/>
        <v/>
      </c>
      <c r="BC31" s="63" t="str">
        <f t="shared" si="19"/>
        <v/>
      </c>
      <c r="BD31" s="63" t="str">
        <f t="shared" si="20"/>
        <v/>
      </c>
      <c r="BE31" s="63" t="str">
        <f t="shared" si="21"/>
        <v/>
      </c>
      <c r="BF31" s="63" t="str">
        <f t="shared" si="22"/>
        <v/>
      </c>
      <c r="BG31" s="63" t="str">
        <f t="shared" si="23"/>
        <v/>
      </c>
      <c r="BH31" s="64" t="str">
        <f t="shared" si="24"/>
        <v/>
      </c>
      <c r="BI31" s="77"/>
      <c r="BJ31" s="72" t="e">
        <f t="shared" si="25"/>
        <v>#VALUE!</v>
      </c>
      <c r="BK31" s="42" t="e">
        <f>VLOOKUP(BJ31,募集日時!$C$2:$C$400,1,FALSE)</f>
        <v>#VALUE!</v>
      </c>
      <c r="BL31" s="42">
        <f t="shared" si="26"/>
        <v>0</v>
      </c>
      <c r="BM31" s="42">
        <f t="shared" si="4"/>
        <v>0</v>
      </c>
    </row>
    <row r="32" spans="1:65" ht="52.5" customHeight="1">
      <c r="A32" s="214" t="s">
        <v>107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4"/>
      <c r="AQ32" s="3"/>
      <c r="AT32" s="47"/>
      <c r="AV32" s="7"/>
      <c r="AW32" s="26"/>
      <c r="AX32" s="42"/>
      <c r="AZ32" s="26"/>
      <c r="BA32" s="3"/>
    </row>
    <row r="33" spans="1:60" ht="21" customHeight="1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6" t="s">
        <v>9</v>
      </c>
      <c r="AG33" s="56"/>
      <c r="AH33" s="56" t="s">
        <v>1</v>
      </c>
      <c r="AI33" s="56"/>
      <c r="AJ33" s="123"/>
      <c r="AK33" s="85" t="s">
        <v>2</v>
      </c>
      <c r="AL33" s="123"/>
      <c r="AM33" s="85" t="s">
        <v>8</v>
      </c>
      <c r="AN33" s="123"/>
      <c r="AO33" s="85" t="s">
        <v>3</v>
      </c>
      <c r="AP33" s="3"/>
      <c r="AQ33" s="4"/>
      <c r="AR33" s="37">
        <f>DATE(AJ33+2018,AL33,AN33)</f>
        <v>43069</v>
      </c>
      <c r="AS33" s="37"/>
      <c r="AT33" s="40"/>
      <c r="AZ33" s="26"/>
      <c r="BA33" s="42"/>
      <c r="BB33" s="26"/>
      <c r="BE33" s="3"/>
      <c r="BF33" s="26"/>
      <c r="BG33" s="42"/>
    </row>
    <row r="34" spans="1:60" ht="21" customHeight="1">
      <c r="A34" s="222" t="s">
        <v>10</v>
      </c>
      <c r="B34" s="223"/>
      <c r="C34" s="223"/>
      <c r="D34" s="224"/>
      <c r="E34" s="22" t="str">
        <f>IF(COUNTIF(F36:G45,"■")&gt;0,"■","□")</f>
        <v>□</v>
      </c>
      <c r="F34" s="21" t="s">
        <v>37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55" t="s">
        <v>14</v>
      </c>
      <c r="AM34" s="55"/>
      <c r="AN34" s="334"/>
      <c r="AO34" s="335"/>
      <c r="AP34" s="4"/>
      <c r="AQ34" s="4"/>
      <c r="AR34" s="4"/>
      <c r="AS34" s="25"/>
      <c r="AT34" s="25"/>
      <c r="AU34" s="25"/>
      <c r="AV34" s="25"/>
      <c r="AW34" s="25"/>
      <c r="AX34" s="40"/>
      <c r="AY34" s="40"/>
      <c r="AZ34" s="40"/>
      <c r="BA34" s="40"/>
      <c r="BB34" s="40"/>
      <c r="BC34" s="40"/>
      <c r="BD34" s="40"/>
      <c r="BE34" s="7"/>
      <c r="BF34" s="26"/>
      <c r="BG34" s="42"/>
      <c r="BH34" s="26"/>
    </row>
    <row r="35" spans="1:60" ht="9" customHeight="1">
      <c r="A35" s="225"/>
      <c r="B35" s="226"/>
      <c r="C35" s="226"/>
      <c r="D35" s="227"/>
      <c r="E35" s="12"/>
      <c r="F35" s="7"/>
      <c r="AL35" s="4"/>
      <c r="AM35" s="4"/>
      <c r="AN35" s="4"/>
      <c r="AO35" s="13"/>
      <c r="AP35" s="4"/>
      <c r="AQ35" s="4"/>
      <c r="AR35" s="4"/>
      <c r="AS35" s="25"/>
      <c r="AT35" s="25"/>
      <c r="AU35" s="25"/>
      <c r="AV35" s="25"/>
      <c r="AW35" s="25"/>
      <c r="AX35" s="40"/>
      <c r="AY35" s="40"/>
      <c r="AZ35" s="40"/>
      <c r="BA35" s="40"/>
      <c r="BB35" s="40"/>
      <c r="BC35" s="40"/>
      <c r="BD35" s="40"/>
      <c r="BE35" s="7"/>
      <c r="BF35" s="26"/>
      <c r="BG35" s="42"/>
      <c r="BH35" s="26"/>
    </row>
    <row r="36" spans="1:60" ht="18.75" customHeight="1">
      <c r="A36" s="225"/>
      <c r="B36" s="226"/>
      <c r="C36" s="226"/>
      <c r="D36" s="227"/>
      <c r="E36" s="12"/>
      <c r="F36" s="213"/>
      <c r="G36" s="213"/>
      <c r="H36" s="210" t="s">
        <v>125</v>
      </c>
      <c r="I36" s="210"/>
      <c r="J36" s="210"/>
      <c r="K36" s="24"/>
      <c r="L36" s="24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3"/>
      <c r="X36" s="23"/>
      <c r="Y36" s="23"/>
      <c r="AM36" s="4"/>
      <c r="AN36" s="138"/>
      <c r="AO36" s="139"/>
      <c r="AP36" s="4"/>
      <c r="AQ36" s="4"/>
      <c r="AR36" s="40" t="str">
        <f>TEXT(AN36,"0000")</f>
        <v>0000</v>
      </c>
      <c r="AS36" s="25"/>
      <c r="AT36" s="25"/>
      <c r="AU36" s="25"/>
      <c r="AV36" s="25"/>
      <c r="AW36" s="25"/>
      <c r="AX36" s="40"/>
      <c r="AY36" s="40"/>
      <c r="AZ36" s="40"/>
      <c r="BA36" s="40"/>
      <c r="BB36" s="40"/>
      <c r="BC36" s="40"/>
      <c r="BD36" s="40"/>
      <c r="BE36" s="7"/>
      <c r="BF36" s="26"/>
      <c r="BG36" s="42"/>
      <c r="BH36" s="26"/>
    </row>
    <row r="37" spans="1:60" ht="18.75" customHeight="1">
      <c r="A37" s="225"/>
      <c r="B37" s="226"/>
      <c r="C37" s="226"/>
      <c r="D37" s="227"/>
      <c r="E37" s="12"/>
      <c r="F37" s="213"/>
      <c r="G37" s="213"/>
      <c r="H37" s="210" t="s">
        <v>126</v>
      </c>
      <c r="I37" s="210"/>
      <c r="J37" s="210"/>
      <c r="K37" s="24"/>
      <c r="L37" s="24" t="str">
        <f t="shared" si="27"/>
        <v/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3"/>
      <c r="X37" s="26" t="s">
        <v>72</v>
      </c>
      <c r="Y37" s="23"/>
      <c r="AL37" s="4"/>
      <c r="AM37" s="4"/>
      <c r="AN37" s="4"/>
      <c r="AO37" s="13"/>
      <c r="AP37" s="4"/>
      <c r="AQ37" s="4"/>
      <c r="AR37" s="4"/>
      <c r="AS37" s="25"/>
      <c r="AT37" s="25"/>
      <c r="AU37" s="25"/>
      <c r="AV37" s="25"/>
      <c r="AW37" s="25"/>
      <c r="AX37" s="40"/>
      <c r="AY37" s="40"/>
      <c r="AZ37" s="40"/>
      <c r="BA37" s="40"/>
      <c r="BB37" s="40"/>
      <c r="BC37" s="40"/>
      <c r="BD37" s="40"/>
      <c r="BE37" s="7"/>
      <c r="BF37" s="26"/>
      <c r="BG37" s="42"/>
      <c r="BH37" s="26"/>
    </row>
    <row r="38" spans="1:60" ht="18.75" customHeight="1">
      <c r="A38" s="225"/>
      <c r="B38" s="226"/>
      <c r="C38" s="226"/>
      <c r="D38" s="227"/>
      <c r="E38" s="12"/>
      <c r="F38" s="213"/>
      <c r="G38" s="213"/>
      <c r="H38" s="210" t="s">
        <v>127</v>
      </c>
      <c r="I38" s="210"/>
      <c r="J38" s="210"/>
      <c r="K38" s="24"/>
      <c r="L38" s="24" t="str">
        <f t="shared" si="27"/>
        <v/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3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13"/>
      <c r="AP38" s="4"/>
      <c r="AQ38" s="4"/>
      <c r="AR38" s="4"/>
      <c r="AS38" s="25"/>
      <c r="AT38" s="25"/>
      <c r="AU38" s="25"/>
      <c r="AV38" s="25"/>
      <c r="AW38" s="25"/>
      <c r="AX38" s="40"/>
      <c r="AY38" s="40"/>
      <c r="AZ38" s="40"/>
      <c r="BA38" s="40"/>
      <c r="BB38" s="40"/>
      <c r="BC38" s="40"/>
      <c r="BD38" s="40"/>
      <c r="BE38" s="7"/>
      <c r="BF38" s="26"/>
      <c r="BG38" s="42"/>
      <c r="BH38" s="26"/>
    </row>
    <row r="39" spans="1:60" ht="18.75" customHeight="1">
      <c r="A39" s="225"/>
      <c r="B39" s="226"/>
      <c r="C39" s="226"/>
      <c r="D39" s="227"/>
      <c r="E39" s="12"/>
      <c r="F39" s="213"/>
      <c r="G39" s="213"/>
      <c r="H39" s="210" t="s">
        <v>128</v>
      </c>
      <c r="I39" s="210"/>
      <c r="J39" s="210"/>
      <c r="K39" s="24"/>
      <c r="L39" s="24" t="str">
        <f t="shared" si="27"/>
        <v/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3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13"/>
      <c r="AP39" s="4"/>
      <c r="AQ39" s="4"/>
      <c r="AR39" s="4"/>
      <c r="AS39" s="25"/>
      <c r="AT39" s="25"/>
      <c r="AU39" s="25"/>
      <c r="AV39" s="25"/>
      <c r="AW39" s="25"/>
      <c r="AX39" s="40"/>
      <c r="AY39" s="40"/>
      <c r="AZ39" s="40"/>
      <c r="BA39" s="40"/>
      <c r="BB39" s="40"/>
      <c r="BC39" s="40"/>
      <c r="BD39" s="40"/>
      <c r="BE39" s="7"/>
      <c r="BF39" s="26"/>
      <c r="BG39" s="42"/>
      <c r="BH39" s="26"/>
    </row>
    <row r="40" spans="1:60" ht="18.75" customHeight="1">
      <c r="A40" s="225"/>
      <c r="B40" s="226"/>
      <c r="C40" s="226"/>
      <c r="D40" s="227"/>
      <c r="E40" s="12"/>
      <c r="F40" s="213"/>
      <c r="G40" s="213"/>
      <c r="H40" s="210" t="s">
        <v>129</v>
      </c>
      <c r="I40" s="210"/>
      <c r="J40" s="210"/>
      <c r="K40" s="24"/>
      <c r="L40" s="24" t="str">
        <f t="shared" si="27"/>
        <v/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3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13"/>
      <c r="AP40" s="4"/>
      <c r="AQ40" s="4"/>
      <c r="AR40" s="4"/>
      <c r="AS40" s="25"/>
      <c r="AT40" s="25"/>
      <c r="AU40" s="25"/>
      <c r="AV40" s="25"/>
      <c r="AW40" s="25"/>
      <c r="AX40" s="40"/>
      <c r="AY40" s="40"/>
      <c r="AZ40" s="40"/>
      <c r="BA40" s="40"/>
      <c r="BB40" s="40"/>
      <c r="BC40" s="40"/>
      <c r="BD40" s="40"/>
      <c r="BE40" s="7"/>
      <c r="BF40" s="26"/>
      <c r="BG40" s="42"/>
      <c r="BH40" s="26"/>
    </row>
    <row r="41" spans="1:60" ht="18.75" customHeight="1">
      <c r="A41" s="225"/>
      <c r="B41" s="226"/>
      <c r="C41" s="226"/>
      <c r="D41" s="227"/>
      <c r="E41" s="12"/>
      <c r="F41" s="213"/>
      <c r="G41" s="213"/>
      <c r="H41" s="210" t="s">
        <v>130</v>
      </c>
      <c r="I41" s="210"/>
      <c r="J41" s="210"/>
      <c r="K41" s="24"/>
      <c r="L41" s="24" t="str">
        <f t="shared" si="27"/>
        <v/>
      </c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3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13"/>
      <c r="AP41" s="4"/>
      <c r="AQ41" s="4"/>
      <c r="AR41" s="4"/>
      <c r="AS41" s="25"/>
      <c r="AT41" s="25"/>
      <c r="AU41" s="25"/>
      <c r="AV41" s="25"/>
      <c r="AW41" s="25"/>
      <c r="AX41" s="40"/>
      <c r="AY41" s="40"/>
      <c r="AZ41" s="40"/>
      <c r="BA41" s="40"/>
      <c r="BB41" s="40"/>
      <c r="BC41" s="40"/>
      <c r="BD41" s="40"/>
      <c r="BE41" s="7"/>
      <c r="BF41" s="26"/>
      <c r="BG41" s="42"/>
      <c r="BH41" s="26"/>
    </row>
    <row r="42" spans="1:60" ht="18.75" customHeight="1">
      <c r="A42" s="225"/>
      <c r="B42" s="226"/>
      <c r="C42" s="226"/>
      <c r="D42" s="227"/>
      <c r="E42" s="12"/>
      <c r="F42" s="213"/>
      <c r="G42" s="213"/>
      <c r="H42" s="210" t="s">
        <v>131</v>
      </c>
      <c r="I42" s="210"/>
      <c r="J42" s="210"/>
      <c r="K42" s="24"/>
      <c r="L42" s="24" t="str">
        <f t="shared" si="27"/>
        <v/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3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13"/>
      <c r="AP42" s="4"/>
      <c r="AQ42" s="4"/>
      <c r="AR42" s="4"/>
      <c r="AS42" s="25"/>
      <c r="AT42" s="25"/>
      <c r="AU42" s="25"/>
      <c r="AV42" s="25"/>
      <c r="AW42" s="25"/>
      <c r="AX42" s="40"/>
      <c r="AY42" s="40"/>
      <c r="AZ42" s="40"/>
      <c r="BA42" s="40"/>
      <c r="BB42" s="40"/>
      <c r="BC42" s="40"/>
      <c r="BD42" s="40"/>
      <c r="BE42" s="7"/>
      <c r="BF42" s="26"/>
      <c r="BG42" s="42"/>
      <c r="BH42" s="26"/>
    </row>
    <row r="43" spans="1:60" ht="18.75" customHeight="1">
      <c r="A43" s="225"/>
      <c r="B43" s="226"/>
      <c r="C43" s="226"/>
      <c r="D43" s="227"/>
      <c r="E43" s="17"/>
      <c r="F43" s="213"/>
      <c r="G43" s="213"/>
      <c r="H43" s="210" t="s">
        <v>132</v>
      </c>
      <c r="I43" s="210"/>
      <c r="J43" s="210"/>
      <c r="K43" s="24"/>
      <c r="L43" s="24" t="str">
        <f t="shared" si="27"/>
        <v/>
      </c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3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19"/>
      <c r="AP43" s="4"/>
      <c r="AQ43" s="18"/>
      <c r="AR43" s="4"/>
      <c r="AS43" s="25"/>
      <c r="AT43" s="25"/>
      <c r="AU43" s="25"/>
      <c r="AV43" s="25"/>
      <c r="AW43" s="25"/>
      <c r="AX43" s="40"/>
      <c r="AY43" s="40"/>
      <c r="AZ43" s="40"/>
      <c r="BA43" s="40"/>
      <c r="BB43" s="40"/>
      <c r="BC43" s="40"/>
      <c r="BD43" s="40"/>
      <c r="BE43" s="7"/>
      <c r="BF43" s="26"/>
      <c r="BG43" s="42"/>
      <c r="BH43" s="26"/>
    </row>
    <row r="44" spans="1:60" ht="18.75" customHeight="1">
      <c r="A44" s="225"/>
      <c r="B44" s="226"/>
      <c r="C44" s="226"/>
      <c r="D44" s="227"/>
      <c r="E44" s="17"/>
      <c r="F44" s="213"/>
      <c r="G44" s="213"/>
      <c r="H44" s="210" t="s">
        <v>133</v>
      </c>
      <c r="I44" s="210"/>
      <c r="J44" s="210"/>
      <c r="K44" s="24"/>
      <c r="L44" s="24" t="str">
        <f t="shared" si="27"/>
        <v/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3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19"/>
      <c r="AP44" s="18"/>
      <c r="AQ44" s="18"/>
      <c r="AR44" s="18"/>
      <c r="AS44" s="30"/>
      <c r="AT44" s="27"/>
      <c r="AU44" s="27"/>
      <c r="AV44" s="25"/>
      <c r="AW44" s="25"/>
      <c r="AX44" s="40"/>
      <c r="AY44" s="40"/>
      <c r="AZ44" s="40"/>
      <c r="BA44" s="40"/>
      <c r="BB44" s="40"/>
      <c r="BC44" s="40"/>
      <c r="BD44" s="40"/>
      <c r="BE44" s="7"/>
      <c r="BF44" s="26"/>
      <c r="BG44" s="42"/>
      <c r="BH44" s="26"/>
    </row>
    <row r="45" spans="1:60" ht="18.75" customHeight="1">
      <c r="A45" s="225"/>
      <c r="B45" s="226"/>
      <c r="C45" s="226"/>
      <c r="D45" s="227"/>
      <c r="E45" s="14"/>
      <c r="F45" s="213"/>
      <c r="G45" s="213"/>
      <c r="H45" s="210" t="s">
        <v>134</v>
      </c>
      <c r="I45" s="210"/>
      <c r="J45" s="210"/>
      <c r="K45" s="24"/>
      <c r="L45" s="24" t="str">
        <f t="shared" si="27"/>
        <v/>
      </c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3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16"/>
      <c r="AP45" s="18"/>
      <c r="AQ45" s="15"/>
      <c r="AR45" s="18"/>
      <c r="AS45" s="30"/>
      <c r="AT45" s="27"/>
      <c r="AU45" s="27"/>
      <c r="AV45" s="25"/>
      <c r="AW45" s="25"/>
      <c r="AX45" s="40"/>
      <c r="AY45" s="40"/>
      <c r="AZ45" s="40"/>
      <c r="BA45" s="40"/>
      <c r="BB45" s="40"/>
      <c r="BC45" s="40"/>
      <c r="BD45" s="40"/>
      <c r="BE45" s="7"/>
      <c r="BF45" s="26"/>
      <c r="BG45" s="42"/>
      <c r="BH45" s="26"/>
    </row>
    <row r="46" spans="1:60" ht="42.75" customHeight="1" thickBot="1">
      <c r="A46" s="228"/>
      <c r="B46" s="229"/>
      <c r="C46" s="229"/>
      <c r="D46" s="230"/>
      <c r="E46" s="341" t="str">
        <f>IF(COUNTIF(F36:G45,"■"),"※ご来場の1か月前までに催行可否のご連絡をお願いいたします。"&amp;CHAR(10)&amp;"　また、ご来場の７日前までに最終人数と当日の添乗員様（代表幹事様）のお名前とご連絡先をお知らせください。　","")</f>
        <v/>
      </c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3"/>
      <c r="AP46" s="15"/>
      <c r="AQ46" s="43"/>
      <c r="AR46" s="15"/>
      <c r="AS46" s="31"/>
      <c r="AT46" s="28"/>
      <c r="AU46" s="28"/>
      <c r="AV46" s="25"/>
      <c r="AW46" s="25"/>
      <c r="AX46" s="40"/>
      <c r="AY46" s="40"/>
      <c r="AZ46" s="40"/>
      <c r="BA46" s="40"/>
      <c r="BB46" s="40"/>
      <c r="BC46" s="40"/>
      <c r="BD46" s="40"/>
      <c r="BE46" s="7"/>
      <c r="BF46" s="26"/>
      <c r="BG46" s="42"/>
      <c r="BH46" s="26"/>
    </row>
    <row r="47" spans="1:60" ht="18" customHeight="1">
      <c r="A47" s="7" t="s">
        <v>15</v>
      </c>
      <c r="AI47" s="4"/>
      <c r="AJ47" s="4"/>
      <c r="AK47" s="4"/>
      <c r="AL47" s="4"/>
      <c r="AM47" s="4"/>
      <c r="AN47" s="15"/>
      <c r="AO47" s="15"/>
      <c r="AP47" s="43"/>
      <c r="AQ47" s="4"/>
      <c r="AR47" s="43"/>
      <c r="AS47" s="47"/>
      <c r="AT47" s="40"/>
      <c r="AU47" s="7"/>
      <c r="AV47" s="26"/>
      <c r="AW47" s="42"/>
      <c r="AX47" s="26"/>
      <c r="AY47" s="3"/>
      <c r="AZ47" s="3"/>
      <c r="BA47" s="3"/>
      <c r="BE47" s="3"/>
      <c r="BF47" s="26"/>
      <c r="BG47" s="42"/>
    </row>
    <row r="48" spans="1:60" ht="6" customHeight="1">
      <c r="AI48" s="4"/>
      <c r="AJ48" s="4"/>
      <c r="AK48" s="4"/>
      <c r="AL48" s="4"/>
      <c r="AM48" s="4"/>
      <c r="AN48" s="4"/>
      <c r="AO48" s="4"/>
      <c r="AP48" s="4"/>
      <c r="AQ48" s="3"/>
      <c r="AT48" s="47"/>
      <c r="AV48" s="7"/>
      <c r="AW48" s="26"/>
      <c r="AX48" s="42"/>
      <c r="AZ48" s="26"/>
      <c r="BA48" s="3"/>
      <c r="BE48" s="3"/>
      <c r="BF48" s="26"/>
      <c r="BG48" s="42"/>
    </row>
    <row r="49" spans="2:59" ht="19.5" customHeight="1">
      <c r="G49" s="8" t="s">
        <v>11</v>
      </c>
      <c r="AN49" s="3"/>
      <c r="AO49" s="3"/>
      <c r="AP49" s="3"/>
      <c r="AQ49" s="3"/>
      <c r="AT49" s="40"/>
      <c r="AV49" s="47"/>
      <c r="AZ49" s="26"/>
      <c r="BA49" s="42"/>
      <c r="BB49" s="26"/>
      <c r="BE49" s="3"/>
      <c r="BF49" s="26"/>
      <c r="BG49" s="42"/>
    </row>
    <row r="50" spans="2:59" ht="19.5" customHeight="1">
      <c r="J50" s="346" t="s">
        <v>78</v>
      </c>
      <c r="K50" s="346"/>
      <c r="L50" s="346"/>
      <c r="M50" s="346"/>
      <c r="N50" s="346"/>
      <c r="O50" s="346"/>
      <c r="P50" s="346"/>
      <c r="Q50" s="346"/>
      <c r="R50" s="346"/>
      <c r="S50" s="65" t="s">
        <v>79</v>
      </c>
      <c r="T50" s="59"/>
      <c r="U50" s="59"/>
      <c r="V50" s="59"/>
      <c r="W50" s="59"/>
      <c r="X50" s="59"/>
      <c r="Y50" s="59"/>
      <c r="Z50" s="59"/>
      <c r="AA50" s="59"/>
      <c r="AB50" s="59"/>
      <c r="AC50" s="59"/>
      <c r="AN50" s="3"/>
      <c r="AO50" s="3"/>
      <c r="AP50" s="3"/>
      <c r="AQ50" s="3"/>
      <c r="AR50" s="3"/>
      <c r="AS50" s="3"/>
      <c r="AT50" s="40"/>
      <c r="AX50" s="47"/>
      <c r="AY50" s="40"/>
      <c r="AZ50" s="40"/>
      <c r="BA50" s="7"/>
      <c r="BB50" s="26"/>
      <c r="BC50" s="42"/>
      <c r="BD50" s="26"/>
      <c r="BE50" s="3"/>
      <c r="BF50" s="26"/>
      <c r="BG50" s="42"/>
    </row>
    <row r="51" spans="2:59" ht="39.6" customHeight="1">
      <c r="G51" s="347" t="s">
        <v>135</v>
      </c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N51" s="3"/>
      <c r="AO51" s="3"/>
      <c r="AP51" s="3"/>
      <c r="AQ51" s="3"/>
      <c r="AR51" s="3"/>
      <c r="AS51" s="3"/>
      <c r="AT51" s="40"/>
      <c r="AX51" s="47"/>
      <c r="AY51" s="40"/>
      <c r="AZ51" s="40"/>
      <c r="BA51" s="7"/>
      <c r="BB51" s="26"/>
      <c r="BC51" s="42"/>
      <c r="BD51" s="26"/>
      <c r="BE51" s="3"/>
      <c r="BF51" s="26"/>
      <c r="BG51" s="42"/>
    </row>
    <row r="52" spans="2:59" ht="6" customHeight="1">
      <c r="AN52" s="3"/>
      <c r="AO52" s="3"/>
      <c r="AP52" s="3"/>
      <c r="AR52" s="3"/>
      <c r="AS52" s="3"/>
      <c r="AT52" s="40"/>
      <c r="AX52" s="47"/>
      <c r="AY52" s="40"/>
      <c r="AZ52" s="40"/>
      <c r="BA52" s="7"/>
      <c r="BB52" s="26"/>
      <c r="BC52" s="42"/>
      <c r="BD52" s="26"/>
      <c r="BE52" s="3"/>
      <c r="BF52" s="26"/>
      <c r="BG52" s="42"/>
    </row>
    <row r="53" spans="2:59" ht="210" customHeight="1">
      <c r="AQ53" s="42"/>
      <c r="AZ53" s="26"/>
      <c r="BA53" s="42"/>
      <c r="BB53" s="26"/>
      <c r="BE53" s="3"/>
      <c r="BF53" s="26"/>
      <c r="BG53" s="42"/>
    </row>
    <row r="54" spans="2:59" ht="18" customHeight="1">
      <c r="O54" s="58"/>
      <c r="P54" s="36"/>
      <c r="Q54" s="36"/>
      <c r="R54" s="36"/>
      <c r="S54" s="36"/>
      <c r="T54" s="142" t="s">
        <v>50</v>
      </c>
      <c r="U54" s="142"/>
      <c r="V54" s="142"/>
      <c r="W54" s="142"/>
      <c r="X54" s="142" t="s">
        <v>51</v>
      </c>
      <c r="Y54" s="142"/>
      <c r="Z54" s="142" t="s">
        <v>52</v>
      </c>
      <c r="AA54" s="142"/>
      <c r="AB54" s="142" t="s">
        <v>53</v>
      </c>
      <c r="AC54" s="142"/>
      <c r="AD54" s="344" t="s">
        <v>70</v>
      </c>
      <c r="AE54" s="344"/>
      <c r="AF54" s="344" t="s">
        <v>71</v>
      </c>
      <c r="AG54" s="344"/>
      <c r="AH54" s="344" t="s">
        <v>62</v>
      </c>
      <c r="AI54" s="344"/>
      <c r="AJ54" s="344"/>
      <c r="AK54" s="344"/>
      <c r="AL54" s="344" t="s">
        <v>63</v>
      </c>
      <c r="AM54" s="344"/>
      <c r="AN54" s="344"/>
      <c r="AO54" s="344"/>
      <c r="AP54" s="42"/>
      <c r="AQ54" s="53"/>
      <c r="AR54" s="7"/>
      <c r="AS54" s="7"/>
      <c r="AT54" s="7"/>
      <c r="AU54" s="7"/>
      <c r="AV54" s="7"/>
      <c r="AW54" s="7"/>
      <c r="AZ54" s="26"/>
      <c r="BA54" s="3"/>
      <c r="BE54" s="3"/>
      <c r="BF54" s="26"/>
      <c r="BG54" s="42"/>
    </row>
    <row r="55" spans="2:59" ht="18" customHeight="1">
      <c r="B55" s="137" t="s">
        <v>42</v>
      </c>
      <c r="C55" s="137"/>
      <c r="D55" s="137"/>
      <c r="E55" s="137"/>
      <c r="F55" s="206" t="e">
        <f>AR6</f>
        <v>#VALUE!</v>
      </c>
      <c r="G55" s="206"/>
      <c r="H55" s="206"/>
      <c r="I55" s="206"/>
      <c r="J55" s="206"/>
      <c r="K55" s="206"/>
      <c r="L55" s="206"/>
      <c r="M55" s="206"/>
      <c r="N55" s="53"/>
      <c r="O55" s="144" t="s">
        <v>25</v>
      </c>
      <c r="P55" s="144"/>
      <c r="Q55" s="144"/>
      <c r="R55" s="60">
        <f>IF(G22="",0,1)</f>
        <v>0</v>
      </c>
      <c r="S55" s="60">
        <f>IF(F36="",0,1)</f>
        <v>0</v>
      </c>
      <c r="T55" s="143" t="str">
        <f t="shared" ref="T55:T64" si="28">AR22</f>
        <v/>
      </c>
      <c r="U55" s="144"/>
      <c r="V55" s="144"/>
      <c r="W55" s="144"/>
      <c r="X55" s="144" t="str">
        <f t="shared" ref="X55:X64" si="29">IF(T55="","",O22)</f>
        <v/>
      </c>
      <c r="Y55" s="144"/>
      <c r="Z55" s="144" t="str">
        <f t="shared" ref="Z55:Z64" si="30">IF(T55="","",S22)</f>
        <v/>
      </c>
      <c r="AA55" s="144"/>
      <c r="AB55" s="140" t="str">
        <f t="shared" ref="AB55:AB64" si="31">AA22</f>
        <v/>
      </c>
      <c r="AC55" s="141"/>
      <c r="AD55" s="339" t="str">
        <f t="shared" ref="AD55:AD64" si="32">AW22</f>
        <v/>
      </c>
      <c r="AE55" s="340"/>
      <c r="AF55" s="339" t="str">
        <f t="shared" ref="AF55:AF64" si="33">AX22</f>
        <v/>
      </c>
      <c r="AG55" s="340"/>
      <c r="AH55" s="339" t="str">
        <f t="shared" ref="AH55:AH64" si="34">IF(T55="","",IF(X55="有",IF(BF22="NG","不可",BA22),""))</f>
        <v/>
      </c>
      <c r="AI55" s="340"/>
      <c r="AJ55" s="339" t="str">
        <f t="shared" ref="AJ55:AJ64" si="35">IF(T55="","",IF(X55="有",IF(BF22="NG","不可",BF22),""))</f>
        <v/>
      </c>
      <c r="AK55" s="340"/>
      <c r="AL55" s="339" t="str">
        <f t="shared" ref="AL55:AL64" si="36">IF(T55="","",IF(Z55="有",IF(BH22="NG","不可",BG22),""))</f>
        <v/>
      </c>
      <c r="AM55" s="340"/>
      <c r="AN55" s="345" t="str">
        <f t="shared" ref="AN55:AN64" si="37">IF(T55="","",IF(Z55="有",IF(BH22="NG","不可",BH22),""))</f>
        <v/>
      </c>
      <c r="AO55" s="345"/>
      <c r="AP55" s="74" t="str">
        <f t="shared" ref="AP55:AP64" si="38">IF(T55="","",M22)</f>
        <v/>
      </c>
      <c r="AQ55" s="53"/>
      <c r="AR55" s="7"/>
      <c r="AS55" s="7"/>
      <c r="AT55" s="7"/>
      <c r="AU55" s="7"/>
      <c r="AV55" s="7"/>
      <c r="AW55" s="7"/>
      <c r="AZ55" s="26"/>
      <c r="BA55" s="3"/>
      <c r="BE55" s="3"/>
      <c r="BF55" s="26"/>
      <c r="BG55" s="42"/>
    </row>
    <row r="56" spans="2:59" ht="18" customHeight="1">
      <c r="B56" s="137" t="s">
        <v>46</v>
      </c>
      <c r="C56" s="137"/>
      <c r="D56" s="137"/>
      <c r="E56" s="137"/>
      <c r="F56" s="137" t="str">
        <f>ASC(E7)</f>
        <v/>
      </c>
      <c r="G56" s="137"/>
      <c r="H56" s="137"/>
      <c r="I56" s="137"/>
      <c r="J56" s="137"/>
      <c r="K56" s="137"/>
      <c r="L56" s="137"/>
      <c r="M56" s="137"/>
      <c r="N56" s="53"/>
      <c r="O56" s="144" t="s">
        <v>26</v>
      </c>
      <c r="P56" s="144"/>
      <c r="Q56" s="144"/>
      <c r="R56" s="60">
        <f>IF(G23="",0,2)</f>
        <v>0</v>
      </c>
      <c r="S56" s="60">
        <f>IF(F37="",0,MAX(S$55:S55)+1)</f>
        <v>0</v>
      </c>
      <c r="T56" s="143" t="str">
        <f t="shared" si="28"/>
        <v/>
      </c>
      <c r="U56" s="144"/>
      <c r="V56" s="144"/>
      <c r="W56" s="144"/>
      <c r="X56" s="144" t="str">
        <f t="shared" si="29"/>
        <v/>
      </c>
      <c r="Y56" s="144"/>
      <c r="Z56" s="144" t="str">
        <f t="shared" si="30"/>
        <v/>
      </c>
      <c r="AA56" s="144"/>
      <c r="AB56" s="140" t="str">
        <f t="shared" si="31"/>
        <v/>
      </c>
      <c r="AC56" s="141"/>
      <c r="AD56" s="339" t="str">
        <f t="shared" si="32"/>
        <v/>
      </c>
      <c r="AE56" s="340"/>
      <c r="AF56" s="339" t="str">
        <f t="shared" si="33"/>
        <v/>
      </c>
      <c r="AG56" s="340"/>
      <c r="AH56" s="339" t="str">
        <f t="shared" si="34"/>
        <v/>
      </c>
      <c r="AI56" s="340"/>
      <c r="AJ56" s="339" t="str">
        <f t="shared" si="35"/>
        <v/>
      </c>
      <c r="AK56" s="340"/>
      <c r="AL56" s="339" t="str">
        <f t="shared" si="36"/>
        <v/>
      </c>
      <c r="AM56" s="340"/>
      <c r="AN56" s="345" t="str">
        <f t="shared" si="37"/>
        <v/>
      </c>
      <c r="AO56" s="345"/>
      <c r="AP56" s="74" t="str">
        <f t="shared" si="38"/>
        <v/>
      </c>
      <c r="AQ56" s="53"/>
      <c r="AR56" s="7"/>
      <c r="AS56" s="7"/>
      <c r="AT56" s="7"/>
      <c r="AU56" s="7"/>
      <c r="AV56" s="7"/>
      <c r="AW56" s="7"/>
      <c r="AZ56" s="26"/>
      <c r="BA56" s="3"/>
      <c r="BE56" s="3"/>
      <c r="BF56" s="26"/>
      <c r="BG56" s="42"/>
    </row>
    <row r="57" spans="2:59" ht="18" customHeight="1">
      <c r="B57" s="137" t="s">
        <v>43</v>
      </c>
      <c r="C57" s="137"/>
      <c r="D57" s="137"/>
      <c r="E57" s="137"/>
      <c r="F57" s="137" t="str">
        <f>E8&amp;Y7&amp;"〔"&amp;TEXT(AN36,"0000")&amp;"〕"</f>
        <v>〔0000〕</v>
      </c>
      <c r="G57" s="137"/>
      <c r="H57" s="137"/>
      <c r="I57" s="137"/>
      <c r="J57" s="137"/>
      <c r="K57" s="137"/>
      <c r="L57" s="137"/>
      <c r="M57" s="137"/>
      <c r="N57" s="53"/>
      <c r="O57" s="144" t="s">
        <v>27</v>
      </c>
      <c r="P57" s="144"/>
      <c r="Q57" s="144"/>
      <c r="R57" s="60">
        <f>IF(G24="",0,3)</f>
        <v>0</v>
      </c>
      <c r="S57" s="60">
        <f>IF(F38="",0,MAX(S$55:S56)+1)</f>
        <v>0</v>
      </c>
      <c r="T57" s="143" t="str">
        <f t="shared" si="28"/>
        <v/>
      </c>
      <c r="U57" s="144"/>
      <c r="V57" s="144"/>
      <c r="W57" s="144"/>
      <c r="X57" s="144" t="str">
        <f t="shared" si="29"/>
        <v/>
      </c>
      <c r="Y57" s="144"/>
      <c r="Z57" s="144" t="str">
        <f t="shared" si="30"/>
        <v/>
      </c>
      <c r="AA57" s="144"/>
      <c r="AB57" s="140" t="str">
        <f t="shared" si="31"/>
        <v/>
      </c>
      <c r="AC57" s="141"/>
      <c r="AD57" s="339" t="str">
        <f t="shared" si="32"/>
        <v/>
      </c>
      <c r="AE57" s="340"/>
      <c r="AF57" s="339" t="str">
        <f t="shared" si="33"/>
        <v/>
      </c>
      <c r="AG57" s="340"/>
      <c r="AH57" s="339" t="str">
        <f t="shared" si="34"/>
        <v/>
      </c>
      <c r="AI57" s="340"/>
      <c r="AJ57" s="339" t="str">
        <f t="shared" si="35"/>
        <v/>
      </c>
      <c r="AK57" s="340"/>
      <c r="AL57" s="339" t="str">
        <f t="shared" si="36"/>
        <v/>
      </c>
      <c r="AM57" s="340"/>
      <c r="AN57" s="345" t="str">
        <f t="shared" si="37"/>
        <v/>
      </c>
      <c r="AO57" s="345"/>
      <c r="AP57" s="74" t="str">
        <f t="shared" si="38"/>
        <v/>
      </c>
      <c r="AQ57" s="53"/>
      <c r="AR57" s="7"/>
      <c r="AS57" s="7"/>
      <c r="AT57" s="7"/>
      <c r="AU57" s="7"/>
      <c r="AV57" s="7"/>
      <c r="AW57" s="7"/>
      <c r="AZ57" s="26"/>
      <c r="BA57" s="3"/>
      <c r="BE57" s="3"/>
      <c r="BF57" s="26"/>
      <c r="BG57" s="42"/>
    </row>
    <row r="58" spans="2:59" ht="18" customHeight="1">
      <c r="B58" s="137" t="s">
        <v>44</v>
      </c>
      <c r="C58" s="137"/>
      <c r="D58" s="137"/>
      <c r="E58" s="137"/>
      <c r="F58" s="137" t="str">
        <f>ASC(AR9)</f>
        <v>-</v>
      </c>
      <c r="G58" s="137"/>
      <c r="H58" s="137"/>
      <c r="I58" s="137"/>
      <c r="J58" s="137"/>
      <c r="K58" s="137"/>
      <c r="L58" s="137"/>
      <c r="M58" s="137"/>
      <c r="N58" s="53"/>
      <c r="O58" s="144" t="s">
        <v>28</v>
      </c>
      <c r="P58" s="144"/>
      <c r="Q58" s="144"/>
      <c r="R58" s="60">
        <f>IF(G25="",0,4)</f>
        <v>0</v>
      </c>
      <c r="S58" s="60">
        <f>IF(F39="",0,MAX(S$55:S57)+1)</f>
        <v>0</v>
      </c>
      <c r="T58" s="143" t="str">
        <f t="shared" si="28"/>
        <v/>
      </c>
      <c r="U58" s="144"/>
      <c r="V58" s="144"/>
      <c r="W58" s="144"/>
      <c r="X58" s="144" t="str">
        <f t="shared" si="29"/>
        <v/>
      </c>
      <c r="Y58" s="144"/>
      <c r="Z58" s="144" t="str">
        <f t="shared" si="30"/>
        <v/>
      </c>
      <c r="AA58" s="144"/>
      <c r="AB58" s="140" t="str">
        <f t="shared" si="31"/>
        <v/>
      </c>
      <c r="AC58" s="141"/>
      <c r="AD58" s="339" t="str">
        <f t="shared" si="32"/>
        <v/>
      </c>
      <c r="AE58" s="340"/>
      <c r="AF58" s="339" t="str">
        <f t="shared" si="33"/>
        <v/>
      </c>
      <c r="AG58" s="340"/>
      <c r="AH58" s="339" t="str">
        <f t="shared" si="34"/>
        <v/>
      </c>
      <c r="AI58" s="340"/>
      <c r="AJ58" s="339" t="str">
        <f t="shared" si="35"/>
        <v/>
      </c>
      <c r="AK58" s="340"/>
      <c r="AL58" s="339" t="str">
        <f t="shared" si="36"/>
        <v/>
      </c>
      <c r="AM58" s="340"/>
      <c r="AN58" s="345" t="str">
        <f t="shared" si="37"/>
        <v/>
      </c>
      <c r="AO58" s="345"/>
      <c r="AP58" s="74" t="str">
        <f t="shared" si="38"/>
        <v/>
      </c>
      <c r="AQ58" s="53"/>
      <c r="AR58" s="7"/>
      <c r="AS58" s="7"/>
      <c r="AT58" s="7"/>
      <c r="AU58" s="7"/>
      <c r="AV58" s="7"/>
      <c r="AW58" s="7"/>
      <c r="AZ58" s="3"/>
      <c r="BA58" s="3"/>
    </row>
    <row r="59" spans="2:59" ht="18" customHeight="1">
      <c r="B59" s="137" t="s">
        <v>45</v>
      </c>
      <c r="C59" s="137"/>
      <c r="D59" s="137"/>
      <c r="E59" s="137"/>
      <c r="F59" s="137" t="str">
        <f>ASC(O9)</f>
        <v/>
      </c>
      <c r="G59" s="137"/>
      <c r="H59" s="137"/>
      <c r="I59" s="137"/>
      <c r="J59" s="137"/>
      <c r="K59" s="137"/>
      <c r="L59" s="137"/>
      <c r="M59" s="137"/>
      <c r="N59" s="53"/>
      <c r="O59" s="144" t="s">
        <v>29</v>
      </c>
      <c r="P59" s="144"/>
      <c r="Q59" s="144"/>
      <c r="R59" s="60">
        <f>IF(G26="",0,5)</f>
        <v>0</v>
      </c>
      <c r="S59" s="60">
        <f>IF(F40="",0,MAX(S$55:S58)+1)</f>
        <v>0</v>
      </c>
      <c r="T59" s="143" t="str">
        <f t="shared" si="28"/>
        <v/>
      </c>
      <c r="U59" s="144"/>
      <c r="V59" s="144"/>
      <c r="W59" s="144"/>
      <c r="X59" s="144" t="str">
        <f t="shared" si="29"/>
        <v/>
      </c>
      <c r="Y59" s="144"/>
      <c r="Z59" s="144" t="str">
        <f t="shared" si="30"/>
        <v/>
      </c>
      <c r="AA59" s="144"/>
      <c r="AB59" s="140" t="str">
        <f t="shared" si="31"/>
        <v/>
      </c>
      <c r="AC59" s="141"/>
      <c r="AD59" s="339" t="str">
        <f t="shared" si="32"/>
        <v/>
      </c>
      <c r="AE59" s="340"/>
      <c r="AF59" s="339" t="str">
        <f t="shared" si="33"/>
        <v/>
      </c>
      <c r="AG59" s="340"/>
      <c r="AH59" s="339" t="str">
        <f t="shared" si="34"/>
        <v/>
      </c>
      <c r="AI59" s="340"/>
      <c r="AJ59" s="339" t="str">
        <f t="shared" si="35"/>
        <v/>
      </c>
      <c r="AK59" s="340"/>
      <c r="AL59" s="339" t="str">
        <f t="shared" si="36"/>
        <v/>
      </c>
      <c r="AM59" s="340"/>
      <c r="AN59" s="345" t="str">
        <f t="shared" si="37"/>
        <v/>
      </c>
      <c r="AO59" s="345"/>
      <c r="AP59" s="74" t="str">
        <f t="shared" si="38"/>
        <v/>
      </c>
      <c r="AQ59" s="53"/>
      <c r="AR59" s="7"/>
      <c r="AS59" s="7"/>
      <c r="AT59" s="7"/>
      <c r="AU59" s="7"/>
      <c r="AV59" s="7"/>
      <c r="AW59" s="7"/>
      <c r="AZ59" s="3"/>
      <c r="BA59" s="3"/>
    </row>
    <row r="60" spans="2:59" ht="18" customHeight="1">
      <c r="B60" s="137" t="s">
        <v>47</v>
      </c>
      <c r="C60" s="137"/>
      <c r="D60" s="137"/>
      <c r="E60" s="137"/>
      <c r="F60" s="137">
        <f>G10</f>
        <v>0</v>
      </c>
      <c r="G60" s="137"/>
      <c r="H60" s="137"/>
      <c r="I60" s="137"/>
      <c r="J60" s="137"/>
      <c r="K60" s="137"/>
      <c r="L60" s="137"/>
      <c r="M60" s="137"/>
      <c r="N60" s="53"/>
      <c r="O60" s="144" t="s">
        <v>30</v>
      </c>
      <c r="P60" s="144"/>
      <c r="Q60" s="144"/>
      <c r="R60" s="60">
        <f>IF(G27="",0,6)</f>
        <v>0</v>
      </c>
      <c r="S60" s="60">
        <f>IF(F41="",0,MAX(S$55:S59)+1)</f>
        <v>0</v>
      </c>
      <c r="T60" s="143" t="str">
        <f t="shared" si="28"/>
        <v/>
      </c>
      <c r="U60" s="144"/>
      <c r="V60" s="144"/>
      <c r="W60" s="144"/>
      <c r="X60" s="144" t="str">
        <f t="shared" si="29"/>
        <v/>
      </c>
      <c r="Y60" s="144"/>
      <c r="Z60" s="144" t="str">
        <f t="shared" si="30"/>
        <v/>
      </c>
      <c r="AA60" s="144"/>
      <c r="AB60" s="140" t="str">
        <f t="shared" si="31"/>
        <v/>
      </c>
      <c r="AC60" s="141"/>
      <c r="AD60" s="339" t="str">
        <f t="shared" si="32"/>
        <v/>
      </c>
      <c r="AE60" s="340"/>
      <c r="AF60" s="339" t="str">
        <f t="shared" si="33"/>
        <v/>
      </c>
      <c r="AG60" s="340"/>
      <c r="AH60" s="339" t="str">
        <f t="shared" si="34"/>
        <v/>
      </c>
      <c r="AI60" s="340"/>
      <c r="AJ60" s="339" t="str">
        <f t="shared" si="35"/>
        <v/>
      </c>
      <c r="AK60" s="340"/>
      <c r="AL60" s="339" t="str">
        <f t="shared" si="36"/>
        <v/>
      </c>
      <c r="AM60" s="340"/>
      <c r="AN60" s="345" t="str">
        <f t="shared" si="37"/>
        <v/>
      </c>
      <c r="AO60" s="345"/>
      <c r="AP60" s="74" t="str">
        <f t="shared" si="38"/>
        <v/>
      </c>
      <c r="AQ60" s="53"/>
      <c r="AR60" s="7"/>
      <c r="AS60" s="7"/>
      <c r="AT60" s="7"/>
      <c r="AU60" s="7"/>
      <c r="AV60" s="7"/>
      <c r="AW60" s="7"/>
      <c r="AZ60" s="3"/>
      <c r="BA60" s="3"/>
    </row>
    <row r="61" spans="2:59" ht="18" customHeight="1">
      <c r="B61" s="207" t="s">
        <v>16</v>
      </c>
      <c r="C61" s="208"/>
      <c r="D61" s="208"/>
      <c r="E61" s="209"/>
      <c r="F61" s="137">
        <f>AB9</f>
        <v>0</v>
      </c>
      <c r="G61" s="137"/>
      <c r="H61" s="137"/>
      <c r="I61" s="137"/>
      <c r="J61" s="137"/>
      <c r="K61" s="137"/>
      <c r="L61" s="137"/>
      <c r="M61" s="137"/>
      <c r="N61" s="53"/>
      <c r="O61" s="144" t="s">
        <v>31</v>
      </c>
      <c r="P61" s="144"/>
      <c r="Q61" s="144"/>
      <c r="R61" s="60">
        <f>IF(G28="",0,7)</f>
        <v>0</v>
      </c>
      <c r="S61" s="60">
        <f>IF(F42="",0,MAX(S$55:S60)+1)</f>
        <v>0</v>
      </c>
      <c r="T61" s="143" t="str">
        <f t="shared" si="28"/>
        <v/>
      </c>
      <c r="U61" s="144"/>
      <c r="V61" s="144"/>
      <c r="W61" s="144"/>
      <c r="X61" s="144" t="str">
        <f t="shared" si="29"/>
        <v/>
      </c>
      <c r="Y61" s="144"/>
      <c r="Z61" s="144" t="str">
        <f t="shared" si="30"/>
        <v/>
      </c>
      <c r="AA61" s="144"/>
      <c r="AB61" s="140" t="str">
        <f t="shared" si="31"/>
        <v/>
      </c>
      <c r="AC61" s="141"/>
      <c r="AD61" s="339" t="str">
        <f t="shared" si="32"/>
        <v/>
      </c>
      <c r="AE61" s="340"/>
      <c r="AF61" s="339" t="str">
        <f t="shared" si="33"/>
        <v/>
      </c>
      <c r="AG61" s="340"/>
      <c r="AH61" s="339" t="str">
        <f t="shared" si="34"/>
        <v/>
      </c>
      <c r="AI61" s="340"/>
      <c r="AJ61" s="339" t="str">
        <f t="shared" si="35"/>
        <v/>
      </c>
      <c r="AK61" s="340"/>
      <c r="AL61" s="339" t="str">
        <f t="shared" si="36"/>
        <v/>
      </c>
      <c r="AM61" s="340"/>
      <c r="AN61" s="345" t="str">
        <f t="shared" si="37"/>
        <v/>
      </c>
      <c r="AO61" s="345"/>
      <c r="AP61" s="74" t="str">
        <f t="shared" si="38"/>
        <v/>
      </c>
      <c r="AQ61" s="53"/>
      <c r="AR61" s="7"/>
      <c r="AS61" s="7"/>
      <c r="AT61" s="7"/>
      <c r="AU61" s="7"/>
      <c r="AV61" s="7"/>
      <c r="AW61" s="7"/>
      <c r="AZ61" s="3"/>
      <c r="BA61" s="3"/>
    </row>
    <row r="62" spans="2:59" ht="18" customHeight="1">
      <c r="B62" s="137" t="s">
        <v>48</v>
      </c>
      <c r="C62" s="137"/>
      <c r="D62" s="137"/>
      <c r="E62" s="137"/>
      <c r="F62" s="137" t="str">
        <f>ASC(AB10)</f>
        <v/>
      </c>
      <c r="G62" s="137"/>
      <c r="H62" s="137"/>
      <c r="I62" s="137"/>
      <c r="J62" s="137"/>
      <c r="K62" s="137"/>
      <c r="L62" s="137"/>
      <c r="M62" s="137"/>
      <c r="N62" s="53"/>
      <c r="O62" s="144" t="s">
        <v>32</v>
      </c>
      <c r="P62" s="144"/>
      <c r="Q62" s="144"/>
      <c r="R62" s="60">
        <f>IF(G29="",0,8)</f>
        <v>0</v>
      </c>
      <c r="S62" s="60">
        <f>IF(F43="",0,MAX(S$55:S61)+1)</f>
        <v>0</v>
      </c>
      <c r="T62" s="143" t="str">
        <f t="shared" si="28"/>
        <v/>
      </c>
      <c r="U62" s="144"/>
      <c r="V62" s="144"/>
      <c r="W62" s="144"/>
      <c r="X62" s="144" t="str">
        <f t="shared" si="29"/>
        <v/>
      </c>
      <c r="Y62" s="144"/>
      <c r="Z62" s="144" t="str">
        <f t="shared" si="30"/>
        <v/>
      </c>
      <c r="AA62" s="144"/>
      <c r="AB62" s="140" t="str">
        <f t="shared" si="31"/>
        <v/>
      </c>
      <c r="AC62" s="141"/>
      <c r="AD62" s="339" t="str">
        <f t="shared" si="32"/>
        <v/>
      </c>
      <c r="AE62" s="340"/>
      <c r="AF62" s="339" t="str">
        <f t="shared" si="33"/>
        <v/>
      </c>
      <c r="AG62" s="340"/>
      <c r="AH62" s="339" t="str">
        <f t="shared" si="34"/>
        <v/>
      </c>
      <c r="AI62" s="340"/>
      <c r="AJ62" s="339" t="str">
        <f t="shared" si="35"/>
        <v/>
      </c>
      <c r="AK62" s="340"/>
      <c r="AL62" s="339" t="str">
        <f t="shared" si="36"/>
        <v/>
      </c>
      <c r="AM62" s="340"/>
      <c r="AN62" s="345" t="str">
        <f t="shared" si="37"/>
        <v/>
      </c>
      <c r="AO62" s="345"/>
      <c r="AP62" s="74" t="str">
        <f t="shared" si="38"/>
        <v/>
      </c>
      <c r="AQ62" s="53"/>
      <c r="AR62" s="7"/>
      <c r="AS62" s="7"/>
      <c r="AT62" s="7"/>
      <c r="AU62" s="7"/>
      <c r="AV62" s="7"/>
      <c r="AW62" s="7"/>
      <c r="AZ62" s="3"/>
      <c r="BA62" s="3"/>
    </row>
    <row r="63" spans="2:59" ht="18" customHeight="1">
      <c r="B63" s="137" t="s">
        <v>49</v>
      </c>
      <c r="C63" s="137"/>
      <c r="D63" s="137"/>
      <c r="E63" s="137"/>
      <c r="F63" s="137">
        <f>VALUE(E17)</f>
        <v>0</v>
      </c>
      <c r="G63" s="137"/>
      <c r="H63" s="137"/>
      <c r="I63" s="137"/>
      <c r="J63" s="137"/>
      <c r="K63" s="137"/>
      <c r="L63" s="137"/>
      <c r="M63" s="137"/>
      <c r="N63" s="53"/>
      <c r="O63" s="144" t="s">
        <v>33</v>
      </c>
      <c r="P63" s="144"/>
      <c r="Q63" s="144"/>
      <c r="R63" s="60">
        <f>IF(G30="",0,9)</f>
        <v>0</v>
      </c>
      <c r="S63" s="60">
        <f>IF(F44="",0,MAX(S$55:S62)+1)</f>
        <v>0</v>
      </c>
      <c r="T63" s="143" t="str">
        <f t="shared" si="28"/>
        <v/>
      </c>
      <c r="U63" s="144"/>
      <c r="V63" s="144"/>
      <c r="W63" s="144"/>
      <c r="X63" s="144" t="str">
        <f t="shared" si="29"/>
        <v/>
      </c>
      <c r="Y63" s="144"/>
      <c r="Z63" s="144" t="str">
        <f t="shared" si="30"/>
        <v/>
      </c>
      <c r="AA63" s="144"/>
      <c r="AB63" s="140" t="str">
        <f t="shared" si="31"/>
        <v/>
      </c>
      <c r="AC63" s="141"/>
      <c r="AD63" s="339" t="str">
        <f t="shared" si="32"/>
        <v/>
      </c>
      <c r="AE63" s="340"/>
      <c r="AF63" s="339" t="str">
        <f t="shared" si="33"/>
        <v/>
      </c>
      <c r="AG63" s="340"/>
      <c r="AH63" s="339" t="str">
        <f t="shared" si="34"/>
        <v/>
      </c>
      <c r="AI63" s="340"/>
      <c r="AJ63" s="339" t="str">
        <f t="shared" si="35"/>
        <v/>
      </c>
      <c r="AK63" s="340"/>
      <c r="AL63" s="339" t="str">
        <f t="shared" si="36"/>
        <v/>
      </c>
      <c r="AM63" s="340"/>
      <c r="AN63" s="345" t="str">
        <f t="shared" si="37"/>
        <v/>
      </c>
      <c r="AO63" s="345"/>
      <c r="AP63" s="74" t="str">
        <f t="shared" si="38"/>
        <v/>
      </c>
      <c r="AQ63" s="53"/>
      <c r="AR63" s="7"/>
      <c r="AS63" s="7"/>
      <c r="AT63" s="7"/>
      <c r="AU63" s="7"/>
      <c r="AV63" s="7"/>
      <c r="AW63" s="7"/>
      <c r="AZ63" s="3"/>
      <c r="BA63" s="3"/>
    </row>
    <row r="64" spans="2:59" ht="18" customHeight="1">
      <c r="B64" s="137" t="s">
        <v>57</v>
      </c>
      <c r="C64" s="137"/>
      <c r="D64" s="137"/>
      <c r="E64" s="137"/>
      <c r="F64" s="207">
        <f>VALUE(AE13)</f>
        <v>0</v>
      </c>
      <c r="G64" s="208"/>
      <c r="H64" s="208"/>
      <c r="I64" s="208"/>
      <c r="J64" s="208"/>
      <c r="K64" s="208"/>
      <c r="L64" s="208"/>
      <c r="M64" s="209"/>
      <c r="N64" s="53"/>
      <c r="O64" s="144" t="s">
        <v>34</v>
      </c>
      <c r="P64" s="144"/>
      <c r="Q64" s="144"/>
      <c r="R64" s="60">
        <f>IF(G31="",0,10)</f>
        <v>0</v>
      </c>
      <c r="S64" s="60">
        <f>IF(F45="",0,MAX(S$55:S63)+1)</f>
        <v>0</v>
      </c>
      <c r="T64" s="143" t="str">
        <f t="shared" si="28"/>
        <v/>
      </c>
      <c r="U64" s="144"/>
      <c r="V64" s="144"/>
      <c r="W64" s="144"/>
      <c r="X64" s="144" t="str">
        <f t="shared" si="29"/>
        <v/>
      </c>
      <c r="Y64" s="144"/>
      <c r="Z64" s="144" t="str">
        <f t="shared" si="30"/>
        <v/>
      </c>
      <c r="AA64" s="144"/>
      <c r="AB64" s="140" t="str">
        <f t="shared" si="31"/>
        <v/>
      </c>
      <c r="AC64" s="141"/>
      <c r="AD64" s="339" t="str">
        <f t="shared" si="32"/>
        <v/>
      </c>
      <c r="AE64" s="340"/>
      <c r="AF64" s="339" t="str">
        <f t="shared" si="33"/>
        <v/>
      </c>
      <c r="AG64" s="340"/>
      <c r="AH64" s="339" t="str">
        <f t="shared" si="34"/>
        <v/>
      </c>
      <c r="AI64" s="340"/>
      <c r="AJ64" s="339" t="str">
        <f t="shared" si="35"/>
        <v/>
      </c>
      <c r="AK64" s="340"/>
      <c r="AL64" s="339" t="str">
        <f t="shared" si="36"/>
        <v/>
      </c>
      <c r="AM64" s="340"/>
      <c r="AN64" s="345" t="str">
        <f t="shared" si="37"/>
        <v/>
      </c>
      <c r="AO64" s="345"/>
      <c r="AP64" s="74" t="str">
        <f t="shared" si="38"/>
        <v/>
      </c>
      <c r="AR64" s="7"/>
      <c r="AS64" s="7"/>
      <c r="AT64" s="7"/>
      <c r="AU64" s="7"/>
      <c r="AV64" s="7"/>
      <c r="AW64" s="7"/>
      <c r="AZ64" s="3"/>
      <c r="BA64" s="3"/>
    </row>
    <row r="65" spans="2:53" ht="18" customHeight="1">
      <c r="B65" s="137" t="s">
        <v>58</v>
      </c>
      <c r="C65" s="137"/>
      <c r="D65" s="137"/>
      <c r="E65" s="137"/>
      <c r="F65" s="137">
        <f>AJ13</f>
        <v>0</v>
      </c>
      <c r="G65" s="137"/>
      <c r="H65" s="137"/>
      <c r="I65" s="137"/>
      <c r="J65" s="137"/>
      <c r="K65" s="137"/>
      <c r="L65" s="137"/>
      <c r="M65" s="137"/>
      <c r="R65" s="44">
        <f>MAX(R55:R64)</f>
        <v>0</v>
      </c>
      <c r="S65" s="29">
        <f>MAX(S55:S64)</f>
        <v>0</v>
      </c>
      <c r="U65" s="44"/>
      <c r="AN65" s="3"/>
      <c r="AO65" s="29"/>
      <c r="AZ65" s="3"/>
      <c r="BA65" s="3"/>
    </row>
    <row r="66" spans="2:53" ht="18" customHeight="1">
      <c r="B66" s="137" t="s">
        <v>77</v>
      </c>
      <c r="C66" s="137"/>
      <c r="D66" s="137"/>
      <c r="E66" s="137"/>
      <c r="F66" s="137">
        <f>I13</f>
        <v>0</v>
      </c>
      <c r="G66" s="137"/>
      <c r="H66" s="137"/>
      <c r="I66" s="137"/>
      <c r="J66" s="137"/>
      <c r="K66" s="137"/>
      <c r="L66" s="137"/>
      <c r="M66" s="137"/>
    </row>
  </sheetData>
  <sheetProtection algorithmName="SHA-512" hashValue="/Ig4er9PZFCbH374YZDfIFVx64/MGS2hJhb76Xp4GGRA3xAP4DhCPzKzT+hg0G78aBu3TljK0JmQD+nQFlN6wg==" saltValue="N9mP86CuGSj05dFdb8NRMw==" spinCount="100000" sheet="1" objects="1" scenarios="1"/>
  <mergeCells count="339">
    <mergeCell ref="J50:R50"/>
    <mergeCell ref="T54:W54"/>
    <mergeCell ref="X54:Y54"/>
    <mergeCell ref="AD54:AE54"/>
    <mergeCell ref="AL55:AM55"/>
    <mergeCell ref="G51:AJ51"/>
    <mergeCell ref="AF58:AG58"/>
    <mergeCell ref="AF57:AG57"/>
    <mergeCell ref="AF56:AG56"/>
    <mergeCell ref="AD57:AE57"/>
    <mergeCell ref="AD56:AE56"/>
    <mergeCell ref="AF55:AG55"/>
    <mergeCell ref="AD55:AE55"/>
    <mergeCell ref="AL56:AM56"/>
    <mergeCell ref="X56:Y56"/>
    <mergeCell ref="Z56:AA56"/>
    <mergeCell ref="X57:Y57"/>
    <mergeCell ref="AH55:AI55"/>
    <mergeCell ref="AN55:AO55"/>
    <mergeCell ref="AJ55:AK55"/>
    <mergeCell ref="AN56:AO56"/>
    <mergeCell ref="AJ64:AK64"/>
    <mergeCell ref="AL54:AO54"/>
    <mergeCell ref="AH54:AK54"/>
    <mergeCell ref="AH62:AI62"/>
    <mergeCell ref="AH61:AI61"/>
    <mergeCell ref="AH60:AI60"/>
    <mergeCell ref="AH59:AI59"/>
    <mergeCell ref="AH58:AI58"/>
    <mergeCell ref="AH57:AI57"/>
    <mergeCell ref="AH56:AI56"/>
    <mergeCell ref="AJ56:AK56"/>
    <mergeCell ref="AL64:AM64"/>
    <mergeCell ref="AL63:AM63"/>
    <mergeCell ref="AL62:AM62"/>
    <mergeCell ref="AL61:AM61"/>
    <mergeCell ref="AL60:AM60"/>
    <mergeCell ref="AL59:AM59"/>
    <mergeCell ref="AL58:AM58"/>
    <mergeCell ref="AH63:AI63"/>
    <mergeCell ref="AH64:AI64"/>
    <mergeCell ref="AJ63:AK63"/>
    <mergeCell ref="AN63:AO63"/>
    <mergeCell ref="AN62:AO62"/>
    <mergeCell ref="AN61:AO61"/>
    <mergeCell ref="AN60:AO60"/>
    <mergeCell ref="AN59:AO59"/>
    <mergeCell ref="AN58:AO58"/>
    <mergeCell ref="AN57:AO57"/>
    <mergeCell ref="AJ62:AK62"/>
    <mergeCell ref="AJ61:AK61"/>
    <mergeCell ref="AJ60:AK60"/>
    <mergeCell ref="AJ59:AK59"/>
    <mergeCell ref="AJ58:AK58"/>
    <mergeCell ref="AJ57:AK57"/>
    <mergeCell ref="AL57:AM57"/>
    <mergeCell ref="H44:J44"/>
    <mergeCell ref="H45:J45"/>
    <mergeCell ref="F42:G42"/>
    <mergeCell ref="F43:G43"/>
    <mergeCell ref="F41:G41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F64:AG64"/>
    <mergeCell ref="E46:AO46"/>
    <mergeCell ref="AF54:AG54"/>
    <mergeCell ref="Z57:AA57"/>
    <mergeCell ref="X55:Y55"/>
    <mergeCell ref="Z55:AA55"/>
    <mergeCell ref="AD58:AE58"/>
    <mergeCell ref="AN64:AO64"/>
    <mergeCell ref="AA24:AB24"/>
    <mergeCell ref="Y23:Z23"/>
    <mergeCell ref="S23:T23"/>
    <mergeCell ref="M23:N23"/>
    <mergeCell ref="Q16:AO16"/>
    <mergeCell ref="A16:P16"/>
    <mergeCell ref="E19:N20"/>
    <mergeCell ref="O19:V19"/>
    <mergeCell ref="X38:AN45"/>
    <mergeCell ref="F44:G44"/>
    <mergeCell ref="E30:F30"/>
    <mergeCell ref="E31:F31"/>
    <mergeCell ref="F40:G40"/>
    <mergeCell ref="F36:G36"/>
    <mergeCell ref="F37:G37"/>
    <mergeCell ref="F45:G45"/>
    <mergeCell ref="O30:P30"/>
    <mergeCell ref="S30:T30"/>
    <mergeCell ref="AC31:AF31"/>
    <mergeCell ref="AN34:AO34"/>
    <mergeCell ref="H42:J42"/>
    <mergeCell ref="H43:J43"/>
    <mergeCell ref="Q31:R31"/>
    <mergeCell ref="Q30:R30"/>
    <mergeCell ref="A12:I12"/>
    <mergeCell ref="E21:F21"/>
    <mergeCell ref="M21:N21"/>
    <mergeCell ref="O21:P21"/>
    <mergeCell ref="Q21:R21"/>
    <mergeCell ref="AC20:AF20"/>
    <mergeCell ref="AC21:AF21"/>
    <mergeCell ref="W19:AF19"/>
    <mergeCell ref="S20:V20"/>
    <mergeCell ref="AA20:AB20"/>
    <mergeCell ref="AB13:AD13"/>
    <mergeCell ref="A17:D17"/>
    <mergeCell ref="E17:I17"/>
    <mergeCell ref="A19:D20"/>
    <mergeCell ref="AG19:AO20"/>
    <mergeCell ref="W20:X20"/>
    <mergeCell ref="Y20:Z20"/>
    <mergeCell ref="AC22:AF22"/>
    <mergeCell ref="A27:D27"/>
    <mergeCell ref="S21:T21"/>
    <mergeCell ref="U21:V21"/>
    <mergeCell ref="W21:X21"/>
    <mergeCell ref="Y21:Z21"/>
    <mergeCell ref="W25:X25"/>
    <mergeCell ref="Y25:Z25"/>
    <mergeCell ref="AA25:AB25"/>
    <mergeCell ref="W26:X26"/>
    <mergeCell ref="Y26:Z26"/>
    <mergeCell ref="AA26:AB26"/>
    <mergeCell ref="W27:X27"/>
    <mergeCell ref="Y27:Z27"/>
    <mergeCell ref="AC23:AF23"/>
    <mergeCell ref="AC24:AF24"/>
    <mergeCell ref="AC25:AF25"/>
    <mergeCell ref="AC26:AF26"/>
    <mergeCell ref="AC27:AF27"/>
    <mergeCell ref="E26:F26"/>
    <mergeCell ref="E27:F27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O9:T9"/>
    <mergeCell ref="G10:T10"/>
    <mergeCell ref="AB9:AL9"/>
    <mergeCell ref="AB10:AL10"/>
    <mergeCell ref="AC6:AD6"/>
    <mergeCell ref="H36:J36"/>
    <mergeCell ref="H37:J37"/>
    <mergeCell ref="H38:J38"/>
    <mergeCell ref="H39:J39"/>
    <mergeCell ref="H40:J40"/>
    <mergeCell ref="E29:F29"/>
    <mergeCell ref="E28:F28"/>
    <mergeCell ref="M31:N31"/>
    <mergeCell ref="F38:G38"/>
    <mergeCell ref="F39:G39"/>
    <mergeCell ref="A32:AO32"/>
    <mergeCell ref="W31:X31"/>
    <mergeCell ref="Y31:Z31"/>
    <mergeCell ref="Q28:R28"/>
    <mergeCell ref="S31:T31"/>
    <mergeCell ref="AA31:AB31"/>
    <mergeCell ref="A34:D46"/>
    <mergeCell ref="H41:J41"/>
    <mergeCell ref="S29:T29"/>
    <mergeCell ref="W30:X30"/>
    <mergeCell ref="AC28:AF28"/>
    <mergeCell ref="AC29:AF29"/>
    <mergeCell ref="AC30:AF30"/>
    <mergeCell ref="O31:P31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B55:E55"/>
    <mergeCell ref="B57:E57"/>
    <mergeCell ref="B58:E58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T60:W60"/>
    <mergeCell ref="T61:W61"/>
    <mergeCell ref="T62:W62"/>
    <mergeCell ref="T59:W59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M24:N24"/>
    <mergeCell ref="M25:N25"/>
    <mergeCell ref="M26:N26"/>
    <mergeCell ref="M27:N27"/>
    <mergeCell ref="M28:N28"/>
    <mergeCell ref="M29:N29"/>
    <mergeCell ref="M30:N30"/>
    <mergeCell ref="AA23:AB23"/>
    <mergeCell ref="AG13:AI13"/>
    <mergeCell ref="W24:X24"/>
    <mergeCell ref="Y24:Z24"/>
    <mergeCell ref="AA27:AB27"/>
    <mergeCell ref="S22:T22"/>
    <mergeCell ref="Q22:R22"/>
    <mergeCell ref="U22:V22"/>
    <mergeCell ref="S27:T27"/>
    <mergeCell ref="S26:T26"/>
    <mergeCell ref="W23:X23"/>
    <mergeCell ref="AA21:AB21"/>
    <mergeCell ref="S25:T25"/>
    <mergeCell ref="S24:T24"/>
    <mergeCell ref="AA22:AB22"/>
    <mergeCell ref="W22:X22"/>
    <mergeCell ref="Y22:Z22"/>
    <mergeCell ref="Q26:R26"/>
    <mergeCell ref="Q25:R25"/>
    <mergeCell ref="Q24:R24"/>
    <mergeCell ref="Q23:R23"/>
    <mergeCell ref="Q27:R27"/>
    <mergeCell ref="O20:R20"/>
    <mergeCell ref="O23:P23"/>
    <mergeCell ref="A15:P15"/>
    <mergeCell ref="A30:D30"/>
    <mergeCell ref="A31:D31"/>
    <mergeCell ref="A13:H13"/>
    <mergeCell ref="A14:D14"/>
    <mergeCell ref="E14:H14"/>
    <mergeCell ref="A21:D21"/>
    <mergeCell ref="A29:D29"/>
    <mergeCell ref="O29:P29"/>
    <mergeCell ref="A28:D28"/>
    <mergeCell ref="A25:D25"/>
    <mergeCell ref="A26:D26"/>
    <mergeCell ref="O27:P27"/>
    <mergeCell ref="O26:P26"/>
    <mergeCell ref="O25:P25"/>
    <mergeCell ref="O22:P22"/>
    <mergeCell ref="E24:F24"/>
    <mergeCell ref="E25:F25"/>
    <mergeCell ref="A22:D22"/>
    <mergeCell ref="A23:D23"/>
    <mergeCell ref="A24:D24"/>
    <mergeCell ref="O28:P28"/>
    <mergeCell ref="E22:F22"/>
    <mergeCell ref="M22:N22"/>
    <mergeCell ref="E23:F23"/>
    <mergeCell ref="AA28:AB28"/>
    <mergeCell ref="Y29:Z29"/>
    <mergeCell ref="AA29:AB29"/>
    <mergeCell ref="S28:T28"/>
    <mergeCell ref="W29:X29"/>
    <mergeCell ref="Y30:Z30"/>
    <mergeCell ref="AA30:AB30"/>
    <mergeCell ref="W28:X28"/>
    <mergeCell ref="Y28:Z28"/>
    <mergeCell ref="Q29:R29"/>
    <mergeCell ref="B66:E66"/>
    <mergeCell ref="F66:M66"/>
    <mergeCell ref="AN36:AO36"/>
    <mergeCell ref="B65:E65"/>
    <mergeCell ref="F65:M65"/>
    <mergeCell ref="B64:E64"/>
    <mergeCell ref="F63:M63"/>
    <mergeCell ref="AB61:AC61"/>
    <mergeCell ref="AB62:AC62"/>
    <mergeCell ref="AB63:AC63"/>
    <mergeCell ref="AB64:AC64"/>
    <mergeCell ref="Z54:AA54"/>
    <mergeCell ref="AB55:AC55"/>
    <mergeCell ref="AB56:AC56"/>
    <mergeCell ref="AB57:AC57"/>
    <mergeCell ref="AB58:AC58"/>
    <mergeCell ref="AB54:AC54"/>
    <mergeCell ref="AB59:AC59"/>
    <mergeCell ref="AB60:AC60"/>
    <mergeCell ref="T55:W55"/>
    <mergeCell ref="T56:W56"/>
    <mergeCell ref="T57:W57"/>
    <mergeCell ref="T58:W58"/>
  </mergeCells>
  <phoneticPr fontId="1"/>
  <conditionalFormatting sqref="A1:R1">
    <cfRule type="expression" dxfId="10" priority="40">
      <formula>#REF!=1</formula>
    </cfRule>
    <cfRule type="expression" dxfId="9" priority="41">
      <formula>#REF!=1</formula>
    </cfRule>
  </conditionalFormatting>
  <conditionalFormatting sqref="AF55:AF64 AJ55:AJ64 AL55:AL64 AN55:AN64 T55:AD64 AH55:AH64">
    <cfRule type="expression" dxfId="8" priority="19">
      <formula>$S55&gt;0</formula>
    </cfRule>
  </conditionalFormatting>
  <conditionalFormatting sqref="Q22:R31">
    <cfRule type="cellIs" dxfId="7" priority="17" operator="equal">
      <formula>"不可"</formula>
    </cfRule>
  </conditionalFormatting>
  <conditionalFormatting sqref="U22:V22">
    <cfRule type="cellIs" dxfId="6" priority="15" operator="equal">
      <formula>"不可"</formula>
    </cfRule>
  </conditionalFormatting>
  <conditionalFormatting sqref="Q21:R21">
    <cfRule type="cellIs" dxfId="5" priority="9" operator="equal">
      <formula>"不可"</formula>
    </cfRule>
  </conditionalFormatting>
  <conditionalFormatting sqref="U21:V21">
    <cfRule type="cellIs" dxfId="4" priority="8" operator="equal">
      <formula>"不可"</formula>
    </cfRule>
  </conditionalFormatting>
  <conditionalFormatting sqref="Q14">
    <cfRule type="cellIs" dxfId="3" priority="6" operator="notEqual">
      <formula>""</formula>
    </cfRule>
  </conditionalFormatting>
  <conditionalFormatting sqref="Q16:AO16">
    <cfRule type="cellIs" dxfId="2" priority="5" operator="notEqual">
      <formula>""</formula>
    </cfRule>
  </conditionalFormatting>
  <conditionalFormatting sqref="U23:V31">
    <cfRule type="cellIs" dxfId="1" priority="4" operator="equal">
      <formula>"不可"</formula>
    </cfRule>
  </conditionalFormatting>
  <conditionalFormatting sqref="A22:D31">
    <cfRule type="expression" dxfId="0" priority="1">
      <formula>$BL22=1</formula>
    </cfRule>
  </conditionalFormatting>
  <dataValidations count="10">
    <dataValidation imeMode="halfAlpha" allowBlank="1" showInputMessage="1" showErrorMessage="1" sqref="O9 F9:G9 I9:K9" xr:uid="{6961C945-E759-4CD7-96F4-481699AA0C51}"/>
    <dataValidation imeMode="halfKatakana" allowBlank="1" showInputMessage="1" showErrorMessage="1" sqref="E7:T7" xr:uid="{EC332E31-7963-4E83-BCFB-49E92F60A0F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B21" xr:uid="{8BB133D7-4E2D-400C-90B8-D356658E5E49}">
      <formula1>0</formula1>
    </dataValidation>
    <dataValidation type="whole" operator="greaterThanOrEqual" allowBlank="1" showInputMessage="1" showErrorMessage="1" error="数値を入力してください。" sqref="W22:Z31" xr:uid="{6341742A-898E-43E5-9710-8332CB73A30E}">
      <formula1>0</formula1>
    </dataValidation>
    <dataValidation type="whole" imeMode="halfAlpha" allowBlank="1" showInputMessage="1" showErrorMessage="1" error="データに誤りがあります。" sqref="K22:K31" xr:uid="{00B86D65-E834-46E1-854E-0B0737630BF9}">
      <formula1>1</formula1>
      <formula2>31</formula2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cellComments="asDisplayed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error="データに誤りがあります。" xr:uid="{1BFDC57A-3575-4D5C-BCE5-061B1FA726B6}">
          <x14:formula1>
            <xm:f>プルダウン!$A$1:$A$11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プルダウン!$F$1:$F$11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プルダウン!$G$1:$G$13</xm:f>
          </x14:formula1>
          <xm:sqref>AI21 AN21</xm:sqref>
        </x14:dataValidation>
        <x14:dataValidation type="list" allowBlank="1" showInputMessage="1" showErrorMessage="1" xr:uid="{3C3C6BB4-9E2B-4D57-9AC3-ACC21422E74F}">
          <x14:formula1>
            <xm:f>プルダウン!$H$1:$H$2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プルダウン!$E$1:$E$3</xm:f>
          </x14:formula1>
          <xm:sqref>O21:P21 S21:T21</xm:sqref>
        </x14:dataValidation>
        <x14:dataValidation type="list" allowBlank="1" showInputMessage="1" showErrorMessage="1" xr:uid="{73732C8C-2D7B-4573-A939-6EB76D8F0ECD}">
          <x14:formula1>
            <xm:f>プルダウン!$I$1:$I$4</xm:f>
          </x14:formula1>
          <xm:sqref>M21:N21</xm:sqref>
        </x14:dataValidation>
        <x14:dataValidation type="list" allowBlank="1" showInputMessage="1" showErrorMessage="1" xr:uid="{968E7DE5-0457-46EC-8F6F-6C32F07FDD29}">
          <x14:formula1>
            <xm:f>プルダウン!$F$1:$F$13</xm:f>
          </x14:formula1>
          <xm:sqref>AL21</xm:sqref>
        </x14:dataValidation>
        <x14:dataValidation type="list" allowBlank="1" showInputMessage="1" showErrorMessage="1" error="データに誤りがあります。" xr:uid="{45505738-B986-414D-A2F7-E3BE504A1BAA}">
          <x14:formula1>
            <xm:f>プルダウン!$K$1:$K$3</xm:f>
          </x14:formula1>
          <xm:sqref>E14:H14</xm:sqref>
        </x14:dataValidation>
        <x14:dataValidation type="list" allowBlank="1" showInputMessage="1" showErrorMessage="1" error="データに誤りがあります。" xr:uid="{06E26DEE-7267-4B65-AD8C-D5566F2DABDE}">
          <x14:formula1>
            <xm:f>プルダウン!$J$1:$J$6</xm:f>
          </x14:formula1>
          <xm:sqref>AE13</xm:sqref>
        </x14:dataValidation>
        <x14:dataValidation type="list" imeMode="halfAlpha" allowBlank="1" showInputMessage="1" showErrorMessage="1" error="対象外の年です。" xr:uid="{92F3A591-CF05-4361-AA6F-89BA822FCB1F}">
          <x14:formula1>
            <xm:f>プルダウン!$B$4:$B$5</xm:f>
          </x14:formula1>
          <xm:sqref>G22:G31</xm:sqref>
        </x14:dataValidation>
        <x14:dataValidation type="list" allowBlank="1" showInputMessage="1" showErrorMessage="1" error="対象外の期間です。" xr:uid="{29E674CA-ADFB-4C8E-A95C-FC36E4F13EC8}">
          <x14:formula1>
            <xm:f>プルダウン!$C$7:$C$14</xm:f>
          </x14:formula1>
          <xm:sqref>I22:I31</xm:sqref>
        </x14:dataValidation>
        <x14:dataValidation type="list" allowBlank="1" showInputMessage="1" showErrorMessage="1" error="データに誤りがあります。" xr:uid="{8B4BE8B5-5064-4B8C-862C-2A64ECA6209A}">
          <x14:formula1>
            <xm:f>プルダウン!$I$1:$I$4</xm:f>
          </x14:formula1>
          <xm:sqref>M22:N31</xm:sqref>
        </x14:dataValidation>
        <x14:dataValidation type="list" allowBlank="1" showInputMessage="1" showErrorMessage="1" error="データに誤りがあります。" xr:uid="{098D8187-9A7E-457F-A77F-4A81977A77DE}">
          <x14:formula1>
            <xm:f>プルダウン!$E$1:$E$3</xm:f>
          </x14:formula1>
          <xm:sqref>O22:P31 S22:T31</xm:sqref>
        </x14:dataValidation>
        <x14:dataValidation type="list" allowBlank="1" showInputMessage="1" showErrorMessage="1" error="データに誤りがあります。" xr:uid="{A6809BE5-3ACE-4487-ABFF-4AB3007D6504}">
          <x14:formula1>
            <xm:f>プルダウン!$F$1:$F$12</xm:f>
          </x14:formula1>
          <xm:sqref>AG22:AG31</xm:sqref>
        </x14:dataValidation>
        <x14:dataValidation type="list" allowBlank="1" showInputMessage="1" showErrorMessage="1" error="データに誤りがあります。" xr:uid="{7022A414-E668-40AB-B95F-04B9813D6FEC}">
          <x14:formula1>
            <xm:f>プルダウン!$G$1:$G$13</xm:f>
          </x14:formula1>
          <xm:sqref>AI22:AI31 AN22:AN31</xm:sqref>
        </x14:dataValidation>
        <x14:dataValidation type="list" allowBlank="1" showInputMessage="1" showErrorMessage="1" error="データに誤りがあります。" xr:uid="{13643C8F-AF12-41EF-BE63-48B7EE7E6058}">
          <x14:formula1>
            <xm:f>プルダウン!$F$1:$F$13</xm:f>
          </x14:formula1>
          <xm:sqref>AL22:AL31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K32"/>
  <sheetViews>
    <sheetView zoomScale="90" zoomScaleNormal="90" workbookViewId="0">
      <selection activeCell="L12" sqref="L12"/>
    </sheetView>
  </sheetViews>
  <sheetFormatPr defaultColWidth="7.625" defaultRowHeight="16.5"/>
  <cols>
    <col min="1" max="6" width="7.625" style="50"/>
    <col min="7" max="7" width="7.625" style="51"/>
    <col min="8" max="16384" width="7.625" style="50"/>
  </cols>
  <sheetData>
    <row r="1" spans="1:11">
      <c r="A1" s="125"/>
      <c r="B1" s="66"/>
      <c r="C1" s="66"/>
      <c r="D1" s="66"/>
      <c r="E1" s="125"/>
      <c r="F1" s="125"/>
      <c r="G1" s="126"/>
      <c r="H1" s="125"/>
      <c r="I1" s="125"/>
      <c r="J1" s="124"/>
      <c r="K1" s="124"/>
    </row>
    <row r="2" spans="1:11">
      <c r="A2" s="124">
        <v>1</v>
      </c>
      <c r="B2" s="50">
        <v>3</v>
      </c>
      <c r="C2" s="50">
        <v>1</v>
      </c>
      <c r="D2" s="50">
        <v>1</v>
      </c>
      <c r="E2" s="124" t="s">
        <v>40</v>
      </c>
      <c r="F2" s="124">
        <v>9</v>
      </c>
      <c r="G2" s="127">
        <v>0</v>
      </c>
      <c r="H2" s="124" t="s">
        <v>73</v>
      </c>
      <c r="I2" s="124" t="s">
        <v>54</v>
      </c>
      <c r="J2" s="124">
        <v>1</v>
      </c>
      <c r="K2" s="124" t="s">
        <v>103</v>
      </c>
    </row>
    <row r="3" spans="1:11">
      <c r="A3" s="124">
        <v>2</v>
      </c>
      <c r="B3" s="66">
        <v>4</v>
      </c>
      <c r="D3" s="50">
        <v>2</v>
      </c>
      <c r="E3" s="124" t="s">
        <v>41</v>
      </c>
      <c r="F3" s="124">
        <v>10</v>
      </c>
      <c r="G3" s="127">
        <v>5</v>
      </c>
      <c r="I3" s="124" t="s">
        <v>55</v>
      </c>
      <c r="J3" s="124">
        <v>2</v>
      </c>
      <c r="K3" s="124" t="s">
        <v>104</v>
      </c>
    </row>
    <row r="4" spans="1:11">
      <c r="A4" s="124">
        <v>3</v>
      </c>
      <c r="B4" s="124"/>
      <c r="C4" s="50">
        <v>2</v>
      </c>
      <c r="D4" s="50">
        <v>3</v>
      </c>
      <c r="F4" s="124">
        <v>11</v>
      </c>
      <c r="G4" s="127">
        <v>10</v>
      </c>
      <c r="I4" s="124" t="s">
        <v>124</v>
      </c>
      <c r="J4" s="124">
        <v>3</v>
      </c>
    </row>
    <row r="5" spans="1:11">
      <c r="A5" s="124">
        <v>4</v>
      </c>
      <c r="B5" s="124">
        <v>5</v>
      </c>
      <c r="D5" s="50">
        <v>4</v>
      </c>
      <c r="F5" s="124">
        <v>12</v>
      </c>
      <c r="G5" s="127">
        <v>15</v>
      </c>
      <c r="J5" s="124">
        <v>4</v>
      </c>
    </row>
    <row r="6" spans="1:11">
      <c r="A6" s="124">
        <v>5</v>
      </c>
      <c r="B6" s="66"/>
      <c r="C6" s="50">
        <v>3</v>
      </c>
      <c r="D6" s="50">
        <v>5</v>
      </c>
      <c r="F6" s="124">
        <v>13</v>
      </c>
      <c r="G6" s="127">
        <v>20</v>
      </c>
      <c r="J6" s="124">
        <v>5</v>
      </c>
    </row>
    <row r="7" spans="1:11">
      <c r="A7" s="124">
        <v>6</v>
      </c>
      <c r="B7" s="50">
        <v>6</v>
      </c>
      <c r="C7" s="124"/>
      <c r="D7" s="50">
        <v>6</v>
      </c>
      <c r="F7" s="124">
        <v>14</v>
      </c>
      <c r="G7" s="127">
        <v>25</v>
      </c>
    </row>
    <row r="8" spans="1:11">
      <c r="A8" s="124">
        <v>7</v>
      </c>
      <c r="C8" s="124">
        <v>4</v>
      </c>
      <c r="D8" s="50">
        <v>7</v>
      </c>
      <c r="F8" s="124">
        <v>15</v>
      </c>
      <c r="G8" s="127">
        <v>30</v>
      </c>
    </row>
    <row r="9" spans="1:11">
      <c r="A9" s="124">
        <v>8</v>
      </c>
      <c r="C9" s="124">
        <v>5</v>
      </c>
      <c r="D9" s="50">
        <v>8</v>
      </c>
      <c r="F9" s="124">
        <v>16</v>
      </c>
      <c r="G9" s="127">
        <v>35</v>
      </c>
    </row>
    <row r="10" spans="1:11">
      <c r="A10" s="124">
        <v>9</v>
      </c>
      <c r="B10" s="50">
        <v>7</v>
      </c>
      <c r="C10" s="124">
        <v>6</v>
      </c>
      <c r="D10" s="50">
        <v>9</v>
      </c>
      <c r="F10" s="124">
        <v>17</v>
      </c>
      <c r="G10" s="127">
        <v>40</v>
      </c>
    </row>
    <row r="11" spans="1:11">
      <c r="A11" s="124">
        <v>10</v>
      </c>
      <c r="C11" s="124">
        <v>7</v>
      </c>
      <c r="D11" s="50">
        <v>10</v>
      </c>
      <c r="F11" s="124">
        <v>18</v>
      </c>
      <c r="G11" s="127">
        <v>45</v>
      </c>
    </row>
    <row r="12" spans="1:11">
      <c r="B12" s="50">
        <v>8</v>
      </c>
      <c r="C12" s="124">
        <v>8</v>
      </c>
      <c r="D12" s="50">
        <v>11</v>
      </c>
      <c r="F12" s="124">
        <v>19</v>
      </c>
      <c r="G12" s="127">
        <v>50</v>
      </c>
    </row>
    <row r="13" spans="1:11">
      <c r="C13" s="124">
        <v>9</v>
      </c>
      <c r="D13" s="50">
        <v>12</v>
      </c>
      <c r="F13" s="124">
        <v>20</v>
      </c>
      <c r="G13" s="127">
        <v>55</v>
      </c>
    </row>
    <row r="14" spans="1:11">
      <c r="B14" s="50">
        <v>9</v>
      </c>
      <c r="C14" s="124">
        <v>10</v>
      </c>
      <c r="D14" s="50">
        <v>13</v>
      </c>
    </row>
    <row r="15" spans="1:11">
      <c r="D15" s="50">
        <v>14</v>
      </c>
    </row>
    <row r="16" spans="1:11">
      <c r="B16" s="50">
        <v>10</v>
      </c>
      <c r="D16" s="50">
        <v>15</v>
      </c>
    </row>
    <row r="17" spans="3:4">
      <c r="D17" s="50">
        <v>16</v>
      </c>
    </row>
    <row r="18" spans="3:4">
      <c r="D18" s="50">
        <v>17</v>
      </c>
    </row>
    <row r="19" spans="3:4">
      <c r="D19" s="50">
        <v>18</v>
      </c>
    </row>
    <row r="20" spans="3:4">
      <c r="D20" s="50">
        <v>19</v>
      </c>
    </row>
    <row r="21" spans="3:4">
      <c r="D21" s="50">
        <v>20</v>
      </c>
    </row>
    <row r="22" spans="3:4">
      <c r="C22" s="50">
        <v>11</v>
      </c>
      <c r="D22" s="50">
        <v>21</v>
      </c>
    </row>
    <row r="23" spans="3:4">
      <c r="C23" s="50">
        <v>12</v>
      </c>
      <c r="D23" s="50">
        <v>22</v>
      </c>
    </row>
    <row r="24" spans="3:4">
      <c r="C24" s="50">
        <v>1</v>
      </c>
      <c r="D24" s="50">
        <v>23</v>
      </c>
    </row>
    <row r="25" spans="3:4">
      <c r="C25" s="50">
        <v>2</v>
      </c>
      <c r="D25" s="50">
        <v>24</v>
      </c>
    </row>
    <row r="26" spans="3:4">
      <c r="C26" s="50">
        <v>3</v>
      </c>
      <c r="D26" s="50">
        <v>25</v>
      </c>
    </row>
    <row r="27" spans="3:4">
      <c r="D27" s="50">
        <v>26</v>
      </c>
    </row>
    <row r="28" spans="3:4">
      <c r="D28" s="50">
        <v>27</v>
      </c>
    </row>
    <row r="29" spans="3:4">
      <c r="D29" s="50">
        <v>28</v>
      </c>
    </row>
    <row r="30" spans="3:4">
      <c r="D30" s="50">
        <v>29</v>
      </c>
    </row>
    <row r="31" spans="3:4">
      <c r="D31" s="50">
        <v>30</v>
      </c>
    </row>
    <row r="32" spans="3:4">
      <c r="D32" s="50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sheetPr codeName="Sheet3"/>
  <dimension ref="A1:C400"/>
  <sheetViews>
    <sheetView zoomScale="90" zoomScaleNormal="90" workbookViewId="0">
      <selection activeCell="E9" sqref="E9"/>
    </sheetView>
  </sheetViews>
  <sheetFormatPr defaultColWidth="8.625" defaultRowHeight="16.5"/>
  <cols>
    <col min="1" max="1" width="20.125" style="67" customWidth="1"/>
    <col min="2" max="2" width="10.5" style="67" customWidth="1"/>
    <col min="3" max="3" width="20.625" style="67" customWidth="1"/>
    <col min="4" max="16384" width="8.625" style="67"/>
  </cols>
  <sheetData>
    <row r="1" spans="1:3">
      <c r="A1" s="70" t="s">
        <v>80</v>
      </c>
      <c r="B1" s="71" t="s">
        <v>81</v>
      </c>
      <c r="C1" s="76" t="s">
        <v>82</v>
      </c>
    </row>
    <row r="2" spans="1:3">
      <c r="A2" s="69">
        <v>45017</v>
      </c>
      <c r="B2" s="68" t="s">
        <v>54</v>
      </c>
      <c r="C2" s="75" t="str">
        <f>IF(A2="","",YEAR(A2)&amp;TEXT(MONTH(A2),"00")&amp;TEXT(DAY(A2),"00")&amp;B2)</f>
        <v>20230401午前</v>
      </c>
    </row>
    <row r="3" spans="1:3">
      <c r="A3" s="69">
        <v>45018</v>
      </c>
      <c r="B3" s="68" t="s">
        <v>54</v>
      </c>
      <c r="C3" s="75" t="str">
        <f t="shared" ref="C3:C66" si="0">IF(A3="","",YEAR(A3)&amp;TEXT(MONTH(A3),"00")&amp;TEXT(DAY(A3),"00")&amp;B3)</f>
        <v>20230402午前</v>
      </c>
    </row>
    <row r="4" spans="1:3">
      <c r="A4" s="69">
        <v>45024</v>
      </c>
      <c r="B4" s="68" t="s">
        <v>54</v>
      </c>
      <c r="C4" s="75" t="str">
        <f t="shared" si="0"/>
        <v>20230408午前</v>
      </c>
    </row>
    <row r="5" spans="1:3">
      <c r="A5" s="69">
        <v>45025</v>
      </c>
      <c r="B5" s="68" t="s">
        <v>54</v>
      </c>
      <c r="C5" s="75" t="str">
        <f t="shared" si="0"/>
        <v>20230409午前</v>
      </c>
    </row>
    <row r="6" spans="1:3">
      <c r="A6" s="69">
        <v>45031</v>
      </c>
      <c r="B6" s="68" t="s">
        <v>54</v>
      </c>
      <c r="C6" s="75" t="str">
        <f t="shared" si="0"/>
        <v>20230415午前</v>
      </c>
    </row>
    <row r="7" spans="1:3">
      <c r="A7" s="69">
        <v>45032</v>
      </c>
      <c r="B7" s="68" t="s">
        <v>54</v>
      </c>
      <c r="C7" s="75" t="str">
        <f t="shared" si="0"/>
        <v>20230416午前</v>
      </c>
    </row>
    <row r="8" spans="1:3">
      <c r="A8" s="69">
        <v>45038</v>
      </c>
      <c r="B8" s="68" t="s">
        <v>54</v>
      </c>
      <c r="C8" s="75" t="str">
        <f t="shared" si="0"/>
        <v>20230422午前</v>
      </c>
    </row>
    <row r="9" spans="1:3">
      <c r="A9" s="69">
        <v>45039</v>
      </c>
      <c r="B9" s="68" t="s">
        <v>54</v>
      </c>
      <c r="C9" s="75" t="str">
        <f t="shared" si="0"/>
        <v>20230423午前</v>
      </c>
    </row>
    <row r="10" spans="1:3">
      <c r="A10" s="69">
        <v>45045</v>
      </c>
      <c r="B10" s="68" t="s">
        <v>54</v>
      </c>
      <c r="C10" s="75" t="str">
        <f t="shared" si="0"/>
        <v>20230429午前</v>
      </c>
    </row>
    <row r="11" spans="1:3">
      <c r="A11" s="69">
        <v>45046</v>
      </c>
      <c r="B11" s="68" t="s">
        <v>54</v>
      </c>
      <c r="C11" s="75" t="str">
        <f t="shared" si="0"/>
        <v>20230430午前</v>
      </c>
    </row>
    <row r="12" spans="1:3">
      <c r="A12" s="69">
        <v>45049</v>
      </c>
      <c r="B12" s="68" t="s">
        <v>54</v>
      </c>
      <c r="C12" s="75" t="str">
        <f t="shared" si="0"/>
        <v>20230503午前</v>
      </c>
    </row>
    <row r="13" spans="1:3">
      <c r="A13" s="69">
        <v>45050</v>
      </c>
      <c r="B13" s="68" t="s">
        <v>54</v>
      </c>
      <c r="C13" s="75" t="str">
        <f t="shared" si="0"/>
        <v>20230504午前</v>
      </c>
    </row>
    <row r="14" spans="1:3">
      <c r="A14" s="69">
        <v>45051</v>
      </c>
      <c r="B14" s="68" t="s">
        <v>54</v>
      </c>
      <c r="C14" s="75" t="str">
        <f t="shared" si="0"/>
        <v>20230505午前</v>
      </c>
    </row>
    <row r="15" spans="1:3">
      <c r="A15" s="69">
        <v>45052</v>
      </c>
      <c r="B15" s="68" t="s">
        <v>54</v>
      </c>
      <c r="C15" s="75" t="str">
        <f t="shared" si="0"/>
        <v>20230506午前</v>
      </c>
    </row>
    <row r="16" spans="1:3">
      <c r="A16" s="69">
        <v>45053</v>
      </c>
      <c r="B16" s="68" t="s">
        <v>54</v>
      </c>
      <c r="C16" s="75" t="str">
        <f t="shared" si="0"/>
        <v>20230507午前</v>
      </c>
    </row>
    <row r="17" spans="1:3">
      <c r="A17" s="69">
        <v>45059</v>
      </c>
      <c r="B17" s="68" t="s">
        <v>54</v>
      </c>
      <c r="C17" s="75" t="str">
        <f t="shared" si="0"/>
        <v>20230513午前</v>
      </c>
    </row>
    <row r="18" spans="1:3">
      <c r="A18" s="69">
        <v>45060</v>
      </c>
      <c r="B18" s="68" t="s">
        <v>54</v>
      </c>
      <c r="C18" s="75" t="str">
        <f t="shared" si="0"/>
        <v>20230514午前</v>
      </c>
    </row>
    <row r="19" spans="1:3">
      <c r="A19" s="69">
        <v>45066</v>
      </c>
      <c r="B19" s="68" t="s">
        <v>54</v>
      </c>
      <c r="C19" s="75" t="str">
        <f t="shared" si="0"/>
        <v>20230520午前</v>
      </c>
    </row>
    <row r="20" spans="1:3">
      <c r="A20" s="69">
        <v>45067</v>
      </c>
      <c r="B20" s="68" t="s">
        <v>54</v>
      </c>
      <c r="C20" s="75" t="str">
        <f t="shared" si="0"/>
        <v>20230521午前</v>
      </c>
    </row>
    <row r="21" spans="1:3">
      <c r="A21" s="69">
        <v>45073</v>
      </c>
      <c r="B21" s="68" t="s">
        <v>54</v>
      </c>
      <c r="C21" s="75" t="str">
        <f t="shared" si="0"/>
        <v>20230527午前</v>
      </c>
    </row>
    <row r="22" spans="1:3">
      <c r="A22" s="69">
        <v>45074</v>
      </c>
      <c r="B22" s="68" t="s">
        <v>54</v>
      </c>
      <c r="C22" s="75" t="str">
        <f t="shared" si="0"/>
        <v>20230528午前</v>
      </c>
    </row>
    <row r="23" spans="1:3">
      <c r="A23" s="69">
        <v>45080</v>
      </c>
      <c r="B23" s="68" t="s">
        <v>54</v>
      </c>
      <c r="C23" s="75" t="str">
        <f t="shared" si="0"/>
        <v>20230603午前</v>
      </c>
    </row>
    <row r="24" spans="1:3">
      <c r="A24" s="69">
        <v>45081</v>
      </c>
      <c r="B24" s="68" t="s">
        <v>54</v>
      </c>
      <c r="C24" s="75" t="str">
        <f t="shared" si="0"/>
        <v>20230604午前</v>
      </c>
    </row>
    <row r="25" spans="1:3">
      <c r="A25" s="69">
        <v>45087</v>
      </c>
      <c r="B25" s="68" t="s">
        <v>54</v>
      </c>
      <c r="C25" s="75" t="str">
        <f t="shared" si="0"/>
        <v>20230610午前</v>
      </c>
    </row>
    <row r="26" spans="1:3">
      <c r="A26" s="69">
        <v>45088</v>
      </c>
      <c r="B26" s="68" t="s">
        <v>54</v>
      </c>
      <c r="C26" s="75" t="str">
        <f t="shared" si="0"/>
        <v>20230611午前</v>
      </c>
    </row>
    <row r="27" spans="1:3">
      <c r="A27" s="69">
        <v>45094</v>
      </c>
      <c r="B27" s="68" t="s">
        <v>54</v>
      </c>
      <c r="C27" s="75" t="str">
        <f t="shared" si="0"/>
        <v>20230617午前</v>
      </c>
    </row>
    <row r="28" spans="1:3">
      <c r="A28" s="69">
        <v>45095</v>
      </c>
      <c r="B28" s="68" t="s">
        <v>54</v>
      </c>
      <c r="C28" s="75" t="str">
        <f t="shared" si="0"/>
        <v>20230618午前</v>
      </c>
    </row>
    <row r="29" spans="1:3">
      <c r="A29" s="69">
        <v>45101</v>
      </c>
      <c r="B29" s="68" t="s">
        <v>54</v>
      </c>
      <c r="C29" s="75" t="str">
        <f t="shared" si="0"/>
        <v>20230624午前</v>
      </c>
    </row>
    <row r="30" spans="1:3">
      <c r="A30" s="69">
        <v>45102</v>
      </c>
      <c r="B30" s="68" t="s">
        <v>54</v>
      </c>
      <c r="C30" s="75" t="str">
        <f t="shared" si="0"/>
        <v>20230625午前</v>
      </c>
    </row>
    <row r="31" spans="1:3">
      <c r="A31" s="69">
        <v>45108</v>
      </c>
      <c r="B31" s="68" t="s">
        <v>54</v>
      </c>
      <c r="C31" s="75" t="str">
        <f t="shared" si="0"/>
        <v>20230701午前</v>
      </c>
    </row>
    <row r="32" spans="1:3">
      <c r="A32" s="69">
        <v>45109</v>
      </c>
      <c r="B32" s="68" t="s">
        <v>54</v>
      </c>
      <c r="C32" s="75" t="str">
        <f t="shared" si="0"/>
        <v>20230702午前</v>
      </c>
    </row>
    <row r="33" spans="1:3">
      <c r="A33" s="69">
        <v>45115</v>
      </c>
      <c r="B33" s="68" t="s">
        <v>54</v>
      </c>
      <c r="C33" s="75" t="str">
        <f t="shared" si="0"/>
        <v>20230708午前</v>
      </c>
    </row>
    <row r="34" spans="1:3">
      <c r="A34" s="69">
        <v>45116</v>
      </c>
      <c r="B34" s="68" t="s">
        <v>54</v>
      </c>
      <c r="C34" s="75" t="str">
        <f t="shared" si="0"/>
        <v>20230709午前</v>
      </c>
    </row>
    <row r="35" spans="1:3">
      <c r="A35" s="69">
        <v>45122</v>
      </c>
      <c r="B35" s="68" t="s">
        <v>54</v>
      </c>
      <c r="C35" s="75" t="str">
        <f t="shared" si="0"/>
        <v>20230715午前</v>
      </c>
    </row>
    <row r="36" spans="1:3">
      <c r="A36" s="69">
        <v>45123</v>
      </c>
      <c r="B36" s="68" t="s">
        <v>54</v>
      </c>
      <c r="C36" s="75" t="str">
        <f t="shared" si="0"/>
        <v>20230716午前</v>
      </c>
    </row>
    <row r="37" spans="1:3">
      <c r="A37" s="69">
        <v>45124</v>
      </c>
      <c r="B37" s="68" t="s">
        <v>54</v>
      </c>
      <c r="C37" s="75" t="str">
        <f t="shared" si="0"/>
        <v>20230717午前</v>
      </c>
    </row>
    <row r="38" spans="1:3">
      <c r="A38" s="69">
        <v>45126</v>
      </c>
      <c r="B38" s="68" t="s">
        <v>54</v>
      </c>
      <c r="C38" s="75" t="str">
        <f t="shared" si="0"/>
        <v>20230719午前</v>
      </c>
    </row>
    <row r="39" spans="1:3">
      <c r="A39" s="69">
        <v>45127</v>
      </c>
      <c r="B39" s="68" t="s">
        <v>54</v>
      </c>
      <c r="C39" s="75" t="str">
        <f t="shared" si="0"/>
        <v>20230720午前</v>
      </c>
    </row>
    <row r="40" spans="1:3">
      <c r="A40" s="69">
        <v>45128</v>
      </c>
      <c r="B40" s="68" t="s">
        <v>54</v>
      </c>
      <c r="C40" s="75" t="str">
        <f t="shared" si="0"/>
        <v>20230721午前</v>
      </c>
    </row>
    <row r="41" spans="1:3">
      <c r="A41" s="69">
        <v>45129</v>
      </c>
      <c r="B41" s="68" t="s">
        <v>54</v>
      </c>
      <c r="C41" s="75" t="str">
        <f t="shared" si="0"/>
        <v>20230722午前</v>
      </c>
    </row>
    <row r="42" spans="1:3">
      <c r="A42" s="69">
        <v>45130</v>
      </c>
      <c r="B42" s="68" t="s">
        <v>54</v>
      </c>
      <c r="C42" s="75" t="str">
        <f t="shared" si="0"/>
        <v>20230723午前</v>
      </c>
    </row>
    <row r="43" spans="1:3">
      <c r="A43" s="69">
        <v>45132</v>
      </c>
      <c r="B43" s="68" t="s">
        <v>54</v>
      </c>
      <c r="C43" s="75" t="str">
        <f t="shared" si="0"/>
        <v>20230725午前</v>
      </c>
    </row>
    <row r="44" spans="1:3">
      <c r="A44" s="69">
        <v>45133</v>
      </c>
      <c r="B44" s="68" t="s">
        <v>54</v>
      </c>
      <c r="C44" s="75" t="str">
        <f t="shared" si="0"/>
        <v>20230726午前</v>
      </c>
    </row>
    <row r="45" spans="1:3">
      <c r="A45" s="69">
        <v>45134</v>
      </c>
      <c r="B45" s="68" t="s">
        <v>54</v>
      </c>
      <c r="C45" s="75" t="str">
        <f t="shared" si="0"/>
        <v>20230727午前</v>
      </c>
    </row>
    <row r="46" spans="1:3">
      <c r="A46" s="69">
        <v>45135</v>
      </c>
      <c r="B46" s="68" t="s">
        <v>54</v>
      </c>
      <c r="C46" s="75" t="str">
        <f t="shared" si="0"/>
        <v>20230728午前</v>
      </c>
    </row>
    <row r="47" spans="1:3">
      <c r="A47" s="69">
        <v>45136</v>
      </c>
      <c r="B47" s="68" t="s">
        <v>54</v>
      </c>
      <c r="C47" s="75" t="str">
        <f t="shared" si="0"/>
        <v>20230729午前</v>
      </c>
    </row>
    <row r="48" spans="1:3">
      <c r="A48" s="69">
        <v>45137</v>
      </c>
      <c r="B48" s="68" t="s">
        <v>54</v>
      </c>
      <c r="C48" s="75" t="str">
        <f t="shared" si="0"/>
        <v>20230730午前</v>
      </c>
    </row>
    <row r="49" spans="1:3">
      <c r="A49" s="69">
        <v>45139</v>
      </c>
      <c r="B49" s="68" t="s">
        <v>54</v>
      </c>
      <c r="C49" s="75" t="str">
        <f t="shared" si="0"/>
        <v>20230801午前</v>
      </c>
    </row>
    <row r="50" spans="1:3">
      <c r="A50" s="69">
        <v>45140</v>
      </c>
      <c r="B50" s="68" t="s">
        <v>54</v>
      </c>
      <c r="C50" s="75" t="str">
        <f t="shared" si="0"/>
        <v>20230802午前</v>
      </c>
    </row>
    <row r="51" spans="1:3">
      <c r="A51" s="69">
        <v>45141</v>
      </c>
      <c r="B51" s="68" t="s">
        <v>54</v>
      </c>
      <c r="C51" s="75" t="str">
        <f t="shared" si="0"/>
        <v>20230803午前</v>
      </c>
    </row>
    <row r="52" spans="1:3">
      <c r="A52" s="69">
        <v>45142</v>
      </c>
      <c r="B52" s="68" t="s">
        <v>54</v>
      </c>
      <c r="C52" s="75" t="str">
        <f t="shared" si="0"/>
        <v>20230804午前</v>
      </c>
    </row>
    <row r="53" spans="1:3">
      <c r="A53" s="69">
        <v>45143</v>
      </c>
      <c r="B53" s="68" t="s">
        <v>54</v>
      </c>
      <c r="C53" s="75" t="str">
        <f t="shared" si="0"/>
        <v>20230805午前</v>
      </c>
    </row>
    <row r="54" spans="1:3">
      <c r="A54" s="69">
        <v>45144</v>
      </c>
      <c r="B54" s="68" t="s">
        <v>54</v>
      </c>
      <c r="C54" s="75" t="str">
        <f t="shared" si="0"/>
        <v>20230806午前</v>
      </c>
    </row>
    <row r="55" spans="1:3">
      <c r="A55" s="69">
        <v>45146</v>
      </c>
      <c r="B55" s="68" t="s">
        <v>54</v>
      </c>
      <c r="C55" s="75" t="str">
        <f t="shared" si="0"/>
        <v>20230808午前</v>
      </c>
    </row>
    <row r="56" spans="1:3">
      <c r="A56" s="69">
        <v>45147</v>
      </c>
      <c r="B56" s="68" t="s">
        <v>54</v>
      </c>
      <c r="C56" s="75" t="str">
        <f t="shared" si="0"/>
        <v>20230809午前</v>
      </c>
    </row>
    <row r="57" spans="1:3">
      <c r="A57" s="69">
        <v>45148</v>
      </c>
      <c r="B57" s="68" t="s">
        <v>54</v>
      </c>
      <c r="C57" s="75" t="str">
        <f t="shared" si="0"/>
        <v>20230810午前</v>
      </c>
    </row>
    <row r="58" spans="1:3">
      <c r="A58" s="69">
        <v>45149</v>
      </c>
      <c r="B58" s="68" t="s">
        <v>54</v>
      </c>
      <c r="C58" s="75" t="str">
        <f t="shared" si="0"/>
        <v>20230811午前</v>
      </c>
    </row>
    <row r="59" spans="1:3">
      <c r="A59" s="69">
        <v>45150</v>
      </c>
      <c r="B59" s="68" t="s">
        <v>54</v>
      </c>
      <c r="C59" s="75" t="str">
        <f t="shared" si="0"/>
        <v>20230812午前</v>
      </c>
    </row>
    <row r="60" spans="1:3">
      <c r="A60" s="69">
        <v>45151</v>
      </c>
      <c r="B60" s="68" t="s">
        <v>54</v>
      </c>
      <c r="C60" s="75" t="str">
        <f t="shared" si="0"/>
        <v>20230813午前</v>
      </c>
    </row>
    <row r="61" spans="1:3">
      <c r="A61" s="69">
        <v>45153</v>
      </c>
      <c r="B61" s="68" t="s">
        <v>54</v>
      </c>
      <c r="C61" s="75" t="str">
        <f t="shared" si="0"/>
        <v>20230815午前</v>
      </c>
    </row>
    <row r="62" spans="1:3">
      <c r="A62" s="69">
        <v>45154</v>
      </c>
      <c r="B62" s="68" t="s">
        <v>54</v>
      </c>
      <c r="C62" s="75" t="str">
        <f t="shared" si="0"/>
        <v>20230816午前</v>
      </c>
    </row>
    <row r="63" spans="1:3">
      <c r="A63" s="69">
        <v>45155</v>
      </c>
      <c r="B63" s="68" t="s">
        <v>54</v>
      </c>
      <c r="C63" s="75" t="str">
        <f t="shared" si="0"/>
        <v>20230817午前</v>
      </c>
    </row>
    <row r="64" spans="1:3">
      <c r="A64" s="69">
        <v>45156</v>
      </c>
      <c r="B64" s="68" t="s">
        <v>54</v>
      </c>
      <c r="C64" s="75" t="str">
        <f t="shared" si="0"/>
        <v>20230818午前</v>
      </c>
    </row>
    <row r="65" spans="1:3">
      <c r="A65" s="69">
        <v>45157</v>
      </c>
      <c r="B65" s="68" t="s">
        <v>54</v>
      </c>
      <c r="C65" s="75" t="str">
        <f t="shared" si="0"/>
        <v>20230819午前</v>
      </c>
    </row>
    <row r="66" spans="1:3">
      <c r="A66" s="69">
        <v>45158</v>
      </c>
      <c r="B66" s="68" t="s">
        <v>54</v>
      </c>
      <c r="C66" s="75" t="str">
        <f t="shared" si="0"/>
        <v>20230820午前</v>
      </c>
    </row>
    <row r="67" spans="1:3">
      <c r="A67" s="69">
        <v>45160</v>
      </c>
      <c r="B67" s="68" t="s">
        <v>54</v>
      </c>
      <c r="C67" s="75" t="str">
        <f t="shared" ref="C67:C100" si="1">IF(A67="","",YEAR(A67)&amp;TEXT(MONTH(A67),"00")&amp;TEXT(DAY(A67),"00")&amp;B67)</f>
        <v>20230822午前</v>
      </c>
    </row>
    <row r="68" spans="1:3">
      <c r="A68" s="69">
        <v>45161</v>
      </c>
      <c r="B68" s="68" t="s">
        <v>54</v>
      </c>
      <c r="C68" s="75" t="str">
        <f t="shared" si="1"/>
        <v>20230823午前</v>
      </c>
    </row>
    <row r="69" spans="1:3">
      <c r="A69" s="69">
        <v>45162</v>
      </c>
      <c r="B69" s="68" t="s">
        <v>54</v>
      </c>
      <c r="C69" s="75" t="str">
        <f t="shared" si="1"/>
        <v>20230824午前</v>
      </c>
    </row>
    <row r="70" spans="1:3">
      <c r="A70" s="69">
        <v>45163</v>
      </c>
      <c r="B70" s="68" t="s">
        <v>54</v>
      </c>
      <c r="C70" s="75" t="str">
        <f t="shared" si="1"/>
        <v>20230825午前</v>
      </c>
    </row>
    <row r="71" spans="1:3">
      <c r="A71" s="69">
        <v>45164</v>
      </c>
      <c r="B71" s="68" t="s">
        <v>54</v>
      </c>
      <c r="C71" s="75" t="str">
        <f t="shared" si="1"/>
        <v>20230826午前</v>
      </c>
    </row>
    <row r="72" spans="1:3">
      <c r="A72" s="69">
        <v>45165</v>
      </c>
      <c r="B72" s="68" t="s">
        <v>54</v>
      </c>
      <c r="C72" s="75" t="str">
        <f t="shared" si="1"/>
        <v>20230827午前</v>
      </c>
    </row>
    <row r="73" spans="1:3">
      <c r="A73" s="69">
        <v>45171</v>
      </c>
      <c r="B73" s="68" t="s">
        <v>54</v>
      </c>
      <c r="C73" s="75" t="str">
        <f t="shared" si="1"/>
        <v>20230902午前</v>
      </c>
    </row>
    <row r="74" spans="1:3">
      <c r="A74" s="69">
        <v>45172</v>
      </c>
      <c r="B74" s="68" t="s">
        <v>54</v>
      </c>
      <c r="C74" s="75" t="str">
        <f t="shared" si="1"/>
        <v>20230903午前</v>
      </c>
    </row>
    <row r="75" spans="1:3">
      <c r="A75" s="69">
        <v>45178</v>
      </c>
      <c r="B75" s="68" t="s">
        <v>54</v>
      </c>
      <c r="C75" s="75" t="str">
        <f t="shared" si="1"/>
        <v>20230909午前</v>
      </c>
    </row>
    <row r="76" spans="1:3">
      <c r="A76" s="69">
        <v>45179</v>
      </c>
      <c r="B76" s="68" t="s">
        <v>54</v>
      </c>
      <c r="C76" s="75" t="str">
        <f t="shared" si="1"/>
        <v>20230910午前</v>
      </c>
    </row>
    <row r="77" spans="1:3">
      <c r="A77" s="69">
        <v>45185</v>
      </c>
      <c r="B77" s="68" t="s">
        <v>54</v>
      </c>
      <c r="C77" s="75" t="str">
        <f t="shared" si="1"/>
        <v>20230916午前</v>
      </c>
    </row>
    <row r="78" spans="1:3">
      <c r="A78" s="69">
        <v>45186</v>
      </c>
      <c r="B78" s="68" t="s">
        <v>54</v>
      </c>
      <c r="C78" s="75" t="str">
        <f t="shared" si="1"/>
        <v>20230917午前</v>
      </c>
    </row>
    <row r="79" spans="1:3">
      <c r="A79" s="69">
        <v>45187</v>
      </c>
      <c r="B79" s="68" t="s">
        <v>54</v>
      </c>
      <c r="C79" s="75" t="str">
        <f t="shared" si="1"/>
        <v>20230918午前</v>
      </c>
    </row>
    <row r="80" spans="1:3">
      <c r="A80" s="69">
        <v>45192</v>
      </c>
      <c r="B80" s="68" t="s">
        <v>54</v>
      </c>
      <c r="C80" s="75" t="str">
        <f t="shared" si="1"/>
        <v>20230923午前</v>
      </c>
    </row>
    <row r="81" spans="1:3">
      <c r="A81" s="69">
        <v>45193</v>
      </c>
      <c r="B81" s="68" t="s">
        <v>54</v>
      </c>
      <c r="C81" s="75" t="str">
        <f t="shared" si="1"/>
        <v>20230924午前</v>
      </c>
    </row>
    <row r="82" spans="1:3">
      <c r="A82" s="69">
        <v>45199</v>
      </c>
      <c r="B82" s="68" t="s">
        <v>54</v>
      </c>
      <c r="C82" s="75" t="str">
        <f t="shared" si="1"/>
        <v>20230930午前</v>
      </c>
    </row>
    <row r="83" spans="1:3">
      <c r="A83" s="69">
        <v>45200</v>
      </c>
      <c r="B83" s="68" t="s">
        <v>54</v>
      </c>
      <c r="C83" s="75" t="str">
        <f t="shared" si="1"/>
        <v>20231001午前</v>
      </c>
    </row>
    <row r="84" spans="1:3">
      <c r="A84" s="69">
        <v>45206</v>
      </c>
      <c r="B84" s="68" t="s">
        <v>54</v>
      </c>
      <c r="C84" s="75" t="str">
        <f t="shared" si="1"/>
        <v>20231007午前</v>
      </c>
    </row>
    <row r="85" spans="1:3">
      <c r="A85" s="69">
        <v>45207</v>
      </c>
      <c r="B85" s="68" t="s">
        <v>54</v>
      </c>
      <c r="C85" s="75" t="str">
        <f t="shared" si="1"/>
        <v>20231008午前</v>
      </c>
    </row>
    <row r="86" spans="1:3">
      <c r="A86" s="69">
        <v>45208</v>
      </c>
      <c r="B86" s="68" t="s">
        <v>54</v>
      </c>
      <c r="C86" s="75" t="str">
        <f t="shared" si="1"/>
        <v>20231009午前</v>
      </c>
    </row>
    <row r="87" spans="1:3">
      <c r="A87" s="69">
        <v>45213</v>
      </c>
      <c r="B87" s="68" t="s">
        <v>54</v>
      </c>
      <c r="C87" s="75" t="str">
        <f t="shared" si="1"/>
        <v>20231014午前</v>
      </c>
    </row>
    <row r="88" spans="1:3">
      <c r="A88" s="69">
        <v>45214</v>
      </c>
      <c r="B88" s="68" t="s">
        <v>54</v>
      </c>
      <c r="C88" s="75" t="str">
        <f t="shared" si="1"/>
        <v>20231015午前</v>
      </c>
    </row>
    <row r="89" spans="1:3">
      <c r="A89" s="69">
        <v>45220</v>
      </c>
      <c r="B89" s="68" t="s">
        <v>54</v>
      </c>
      <c r="C89" s="75" t="str">
        <f t="shared" si="1"/>
        <v>20231021午前</v>
      </c>
    </row>
    <row r="90" spans="1:3">
      <c r="A90" s="69">
        <v>45221</v>
      </c>
      <c r="B90" s="68" t="s">
        <v>54</v>
      </c>
      <c r="C90" s="75" t="str">
        <f t="shared" si="1"/>
        <v>20231022午前</v>
      </c>
    </row>
    <row r="91" spans="1:3">
      <c r="A91" s="69">
        <v>45227</v>
      </c>
      <c r="B91" s="68" t="s">
        <v>54</v>
      </c>
      <c r="C91" s="75" t="str">
        <f t="shared" si="1"/>
        <v>20231028午前</v>
      </c>
    </row>
    <row r="92" spans="1:3">
      <c r="A92" s="69">
        <v>45228</v>
      </c>
      <c r="B92" s="68" t="s">
        <v>54</v>
      </c>
      <c r="C92" s="75" t="str">
        <f t="shared" si="1"/>
        <v>20231029午前</v>
      </c>
    </row>
    <row r="93" spans="1:3">
      <c r="A93" s="69">
        <v>45017</v>
      </c>
      <c r="B93" s="68" t="s">
        <v>55</v>
      </c>
      <c r="C93" s="75" t="str">
        <f t="shared" si="1"/>
        <v>20230401午後</v>
      </c>
    </row>
    <row r="94" spans="1:3">
      <c r="A94" s="69">
        <v>45018</v>
      </c>
      <c r="B94" s="68" t="s">
        <v>55</v>
      </c>
      <c r="C94" s="75" t="str">
        <f t="shared" si="1"/>
        <v>20230402午後</v>
      </c>
    </row>
    <row r="95" spans="1:3">
      <c r="A95" s="69">
        <v>45020</v>
      </c>
      <c r="B95" s="68" t="s">
        <v>55</v>
      </c>
      <c r="C95" s="75" t="str">
        <f t="shared" si="1"/>
        <v>20230404午後</v>
      </c>
    </row>
    <row r="96" spans="1:3">
      <c r="A96" s="69">
        <v>45021</v>
      </c>
      <c r="B96" s="68" t="s">
        <v>55</v>
      </c>
      <c r="C96" s="75" t="str">
        <f t="shared" si="1"/>
        <v>20230405午後</v>
      </c>
    </row>
    <row r="97" spans="1:3">
      <c r="A97" s="69">
        <v>45022</v>
      </c>
      <c r="B97" s="68" t="s">
        <v>55</v>
      </c>
      <c r="C97" s="75" t="str">
        <f t="shared" si="1"/>
        <v>20230406午後</v>
      </c>
    </row>
    <row r="98" spans="1:3">
      <c r="A98" s="69">
        <v>45023</v>
      </c>
      <c r="B98" s="68" t="s">
        <v>55</v>
      </c>
      <c r="C98" s="75" t="str">
        <f t="shared" si="1"/>
        <v>20230407午後</v>
      </c>
    </row>
    <row r="99" spans="1:3">
      <c r="A99" s="69">
        <v>45024</v>
      </c>
      <c r="B99" s="68" t="s">
        <v>55</v>
      </c>
      <c r="C99" s="75" t="str">
        <f t="shared" si="1"/>
        <v>20230408午後</v>
      </c>
    </row>
    <row r="100" spans="1:3">
      <c r="A100" s="69">
        <v>45025</v>
      </c>
      <c r="B100" s="68" t="s">
        <v>55</v>
      </c>
      <c r="C100" s="75" t="str">
        <f t="shared" si="1"/>
        <v>20230409午後</v>
      </c>
    </row>
    <row r="101" spans="1:3">
      <c r="A101" s="69">
        <v>45027</v>
      </c>
      <c r="B101" s="68" t="s">
        <v>55</v>
      </c>
      <c r="C101" s="75" t="str">
        <f t="shared" ref="C101:C164" si="2">IF(A101="","",YEAR(A101)&amp;TEXT(MONTH(A101),"00")&amp;TEXT(DAY(A101),"00")&amp;B101)</f>
        <v>20230411午後</v>
      </c>
    </row>
    <row r="102" spans="1:3">
      <c r="A102" s="69">
        <v>45028</v>
      </c>
      <c r="B102" s="68" t="s">
        <v>55</v>
      </c>
      <c r="C102" s="75" t="str">
        <f t="shared" si="2"/>
        <v>20230412午後</v>
      </c>
    </row>
    <row r="103" spans="1:3">
      <c r="A103" s="69">
        <v>45029</v>
      </c>
      <c r="B103" s="68" t="s">
        <v>55</v>
      </c>
      <c r="C103" s="75" t="str">
        <f t="shared" si="2"/>
        <v>20230413午後</v>
      </c>
    </row>
    <row r="104" spans="1:3">
      <c r="A104" s="69">
        <v>45030</v>
      </c>
      <c r="B104" s="68" t="s">
        <v>55</v>
      </c>
      <c r="C104" s="75" t="str">
        <f t="shared" si="2"/>
        <v>20230414午後</v>
      </c>
    </row>
    <row r="105" spans="1:3">
      <c r="A105" s="69">
        <v>45031</v>
      </c>
      <c r="B105" s="68" t="s">
        <v>55</v>
      </c>
      <c r="C105" s="75" t="str">
        <f t="shared" si="2"/>
        <v>20230415午後</v>
      </c>
    </row>
    <row r="106" spans="1:3">
      <c r="A106" s="69">
        <v>45032</v>
      </c>
      <c r="B106" s="68" t="s">
        <v>55</v>
      </c>
      <c r="C106" s="75" t="str">
        <f t="shared" si="2"/>
        <v>20230416午後</v>
      </c>
    </row>
    <row r="107" spans="1:3">
      <c r="A107" s="69">
        <v>45034</v>
      </c>
      <c r="B107" s="68" t="s">
        <v>55</v>
      </c>
      <c r="C107" s="75" t="str">
        <f t="shared" si="2"/>
        <v>20230418午後</v>
      </c>
    </row>
    <row r="108" spans="1:3">
      <c r="A108" s="69">
        <v>45035</v>
      </c>
      <c r="B108" s="68" t="s">
        <v>55</v>
      </c>
      <c r="C108" s="75" t="str">
        <f t="shared" si="2"/>
        <v>20230419午後</v>
      </c>
    </row>
    <row r="109" spans="1:3">
      <c r="A109" s="69">
        <v>45036</v>
      </c>
      <c r="B109" s="68" t="s">
        <v>55</v>
      </c>
      <c r="C109" s="75" t="str">
        <f t="shared" si="2"/>
        <v>20230420午後</v>
      </c>
    </row>
    <row r="110" spans="1:3">
      <c r="A110" s="69">
        <v>45037</v>
      </c>
      <c r="B110" s="68" t="s">
        <v>55</v>
      </c>
      <c r="C110" s="75" t="str">
        <f t="shared" si="2"/>
        <v>20230421午後</v>
      </c>
    </row>
    <row r="111" spans="1:3">
      <c r="A111" s="69">
        <v>45038</v>
      </c>
      <c r="B111" s="68" t="s">
        <v>55</v>
      </c>
      <c r="C111" s="75" t="str">
        <f t="shared" si="2"/>
        <v>20230422午後</v>
      </c>
    </row>
    <row r="112" spans="1:3">
      <c r="A112" s="69">
        <v>45039</v>
      </c>
      <c r="B112" s="68" t="s">
        <v>55</v>
      </c>
      <c r="C112" s="75" t="str">
        <f t="shared" si="2"/>
        <v>20230423午後</v>
      </c>
    </row>
    <row r="113" spans="1:3">
      <c r="A113" s="69">
        <v>45041</v>
      </c>
      <c r="B113" s="68" t="s">
        <v>55</v>
      </c>
      <c r="C113" s="75" t="str">
        <f t="shared" si="2"/>
        <v>20230425午後</v>
      </c>
    </row>
    <row r="114" spans="1:3">
      <c r="A114" s="69">
        <v>45042</v>
      </c>
      <c r="B114" s="68" t="s">
        <v>55</v>
      </c>
      <c r="C114" s="75" t="str">
        <f t="shared" si="2"/>
        <v>20230426午後</v>
      </c>
    </row>
    <row r="115" spans="1:3">
      <c r="A115" s="69">
        <v>45043</v>
      </c>
      <c r="B115" s="68" t="s">
        <v>55</v>
      </c>
      <c r="C115" s="75" t="str">
        <f t="shared" si="2"/>
        <v>20230427午後</v>
      </c>
    </row>
    <row r="116" spans="1:3">
      <c r="A116" s="69">
        <v>45044</v>
      </c>
      <c r="B116" s="68" t="s">
        <v>55</v>
      </c>
      <c r="C116" s="75" t="str">
        <f t="shared" si="2"/>
        <v>20230428午後</v>
      </c>
    </row>
    <row r="117" spans="1:3">
      <c r="A117" s="69">
        <v>45045</v>
      </c>
      <c r="B117" s="68" t="s">
        <v>55</v>
      </c>
      <c r="C117" s="75" t="str">
        <f t="shared" si="2"/>
        <v>20230429午後</v>
      </c>
    </row>
    <row r="118" spans="1:3">
      <c r="A118" s="69">
        <v>45046</v>
      </c>
      <c r="B118" s="68" t="s">
        <v>55</v>
      </c>
      <c r="C118" s="75" t="str">
        <f t="shared" si="2"/>
        <v>20230430午後</v>
      </c>
    </row>
    <row r="119" spans="1:3">
      <c r="A119" s="69">
        <v>45048</v>
      </c>
      <c r="B119" s="68" t="s">
        <v>55</v>
      </c>
      <c r="C119" s="75" t="str">
        <f t="shared" si="2"/>
        <v>20230502午後</v>
      </c>
    </row>
    <row r="120" spans="1:3">
      <c r="A120" s="69">
        <v>45049</v>
      </c>
      <c r="B120" s="68" t="s">
        <v>55</v>
      </c>
      <c r="C120" s="75" t="str">
        <f t="shared" si="2"/>
        <v>20230503午後</v>
      </c>
    </row>
    <row r="121" spans="1:3">
      <c r="A121" s="69">
        <v>45050</v>
      </c>
      <c r="B121" s="68" t="s">
        <v>55</v>
      </c>
      <c r="C121" s="75" t="str">
        <f t="shared" si="2"/>
        <v>20230504午後</v>
      </c>
    </row>
    <row r="122" spans="1:3">
      <c r="A122" s="69">
        <v>45051</v>
      </c>
      <c r="B122" s="68" t="s">
        <v>55</v>
      </c>
      <c r="C122" s="75" t="str">
        <f t="shared" si="2"/>
        <v>20230505午後</v>
      </c>
    </row>
    <row r="123" spans="1:3">
      <c r="A123" s="69">
        <v>45052</v>
      </c>
      <c r="B123" s="68" t="s">
        <v>55</v>
      </c>
      <c r="C123" s="75" t="str">
        <f t="shared" si="2"/>
        <v>20230506午後</v>
      </c>
    </row>
    <row r="124" spans="1:3">
      <c r="A124" s="69">
        <v>45053</v>
      </c>
      <c r="B124" s="68" t="s">
        <v>55</v>
      </c>
      <c r="C124" s="75" t="str">
        <f t="shared" si="2"/>
        <v>20230507午後</v>
      </c>
    </row>
    <row r="125" spans="1:3">
      <c r="A125" s="69">
        <v>45055</v>
      </c>
      <c r="B125" s="68" t="s">
        <v>55</v>
      </c>
      <c r="C125" s="75" t="str">
        <f t="shared" si="2"/>
        <v>20230509午後</v>
      </c>
    </row>
    <row r="126" spans="1:3">
      <c r="A126" s="69">
        <v>45056</v>
      </c>
      <c r="B126" s="68" t="s">
        <v>55</v>
      </c>
      <c r="C126" s="75" t="str">
        <f t="shared" si="2"/>
        <v>20230510午後</v>
      </c>
    </row>
    <row r="127" spans="1:3">
      <c r="A127" s="69">
        <v>45057</v>
      </c>
      <c r="B127" s="68" t="s">
        <v>55</v>
      </c>
      <c r="C127" s="75" t="str">
        <f t="shared" si="2"/>
        <v>20230511午後</v>
      </c>
    </row>
    <row r="128" spans="1:3">
      <c r="A128" s="69">
        <v>45058</v>
      </c>
      <c r="B128" s="68" t="s">
        <v>55</v>
      </c>
      <c r="C128" s="75" t="str">
        <f t="shared" si="2"/>
        <v>20230512午後</v>
      </c>
    </row>
    <row r="129" spans="1:3">
      <c r="A129" s="69">
        <v>45059</v>
      </c>
      <c r="B129" s="68" t="s">
        <v>55</v>
      </c>
      <c r="C129" s="75" t="str">
        <f t="shared" si="2"/>
        <v>20230513午後</v>
      </c>
    </row>
    <row r="130" spans="1:3">
      <c r="A130" s="69">
        <v>45060</v>
      </c>
      <c r="B130" s="68" t="s">
        <v>55</v>
      </c>
      <c r="C130" s="75" t="str">
        <f t="shared" si="2"/>
        <v>20230514午後</v>
      </c>
    </row>
    <row r="131" spans="1:3">
      <c r="A131" s="69">
        <v>45062</v>
      </c>
      <c r="B131" s="68" t="s">
        <v>55</v>
      </c>
      <c r="C131" s="75" t="str">
        <f t="shared" si="2"/>
        <v>20230516午後</v>
      </c>
    </row>
    <row r="132" spans="1:3">
      <c r="A132" s="69">
        <v>45063</v>
      </c>
      <c r="B132" s="68" t="s">
        <v>55</v>
      </c>
      <c r="C132" s="75" t="str">
        <f t="shared" si="2"/>
        <v>20230517午後</v>
      </c>
    </row>
    <row r="133" spans="1:3">
      <c r="A133" s="69">
        <v>45064</v>
      </c>
      <c r="B133" s="68" t="s">
        <v>55</v>
      </c>
      <c r="C133" s="75" t="str">
        <f t="shared" si="2"/>
        <v>20230518午後</v>
      </c>
    </row>
    <row r="134" spans="1:3">
      <c r="A134" s="69">
        <v>45065</v>
      </c>
      <c r="B134" s="68" t="s">
        <v>55</v>
      </c>
      <c r="C134" s="75" t="str">
        <f t="shared" si="2"/>
        <v>20230519午後</v>
      </c>
    </row>
    <row r="135" spans="1:3">
      <c r="A135" s="69">
        <v>45066</v>
      </c>
      <c r="B135" s="68" t="s">
        <v>55</v>
      </c>
      <c r="C135" s="75" t="str">
        <f t="shared" si="2"/>
        <v>20230520午後</v>
      </c>
    </row>
    <row r="136" spans="1:3">
      <c r="A136" s="69">
        <v>45067</v>
      </c>
      <c r="B136" s="68" t="s">
        <v>55</v>
      </c>
      <c r="C136" s="75" t="str">
        <f t="shared" si="2"/>
        <v>20230521午後</v>
      </c>
    </row>
    <row r="137" spans="1:3">
      <c r="A137" s="69">
        <v>45069</v>
      </c>
      <c r="B137" s="68" t="s">
        <v>55</v>
      </c>
      <c r="C137" s="75" t="str">
        <f t="shared" si="2"/>
        <v>20230523午後</v>
      </c>
    </row>
    <row r="138" spans="1:3">
      <c r="A138" s="69">
        <v>45070</v>
      </c>
      <c r="B138" s="68" t="s">
        <v>55</v>
      </c>
      <c r="C138" s="75" t="str">
        <f t="shared" si="2"/>
        <v>20230524午後</v>
      </c>
    </row>
    <row r="139" spans="1:3">
      <c r="A139" s="69">
        <v>45071</v>
      </c>
      <c r="B139" s="68" t="s">
        <v>55</v>
      </c>
      <c r="C139" s="75" t="str">
        <f t="shared" si="2"/>
        <v>20230525午後</v>
      </c>
    </row>
    <row r="140" spans="1:3">
      <c r="A140" s="69">
        <v>45072</v>
      </c>
      <c r="B140" s="68" t="s">
        <v>55</v>
      </c>
      <c r="C140" s="75" t="str">
        <f t="shared" si="2"/>
        <v>20230526午後</v>
      </c>
    </row>
    <row r="141" spans="1:3">
      <c r="A141" s="69">
        <v>45073</v>
      </c>
      <c r="B141" s="68" t="s">
        <v>55</v>
      </c>
      <c r="C141" s="75" t="str">
        <f t="shared" si="2"/>
        <v>20230527午後</v>
      </c>
    </row>
    <row r="142" spans="1:3">
      <c r="A142" s="69">
        <v>45074</v>
      </c>
      <c r="B142" s="68" t="s">
        <v>55</v>
      </c>
      <c r="C142" s="75" t="str">
        <f t="shared" si="2"/>
        <v>20230528午後</v>
      </c>
    </row>
    <row r="143" spans="1:3">
      <c r="A143" s="69">
        <v>45076</v>
      </c>
      <c r="B143" s="68" t="s">
        <v>55</v>
      </c>
      <c r="C143" s="75" t="str">
        <f t="shared" si="2"/>
        <v>20230530午後</v>
      </c>
    </row>
    <row r="144" spans="1:3">
      <c r="A144" s="69">
        <v>45077</v>
      </c>
      <c r="B144" s="68" t="s">
        <v>55</v>
      </c>
      <c r="C144" s="75" t="str">
        <f t="shared" si="2"/>
        <v>20230531午後</v>
      </c>
    </row>
    <row r="145" spans="1:3">
      <c r="A145" s="69">
        <v>45078</v>
      </c>
      <c r="B145" s="68" t="s">
        <v>55</v>
      </c>
      <c r="C145" s="75" t="str">
        <f t="shared" si="2"/>
        <v>20230601午後</v>
      </c>
    </row>
    <row r="146" spans="1:3">
      <c r="A146" s="69">
        <v>45079</v>
      </c>
      <c r="B146" s="68" t="s">
        <v>55</v>
      </c>
      <c r="C146" s="75" t="str">
        <f t="shared" si="2"/>
        <v>20230602午後</v>
      </c>
    </row>
    <row r="147" spans="1:3">
      <c r="A147" s="69">
        <v>45080</v>
      </c>
      <c r="B147" s="68" t="s">
        <v>55</v>
      </c>
      <c r="C147" s="75" t="str">
        <f t="shared" si="2"/>
        <v>20230603午後</v>
      </c>
    </row>
    <row r="148" spans="1:3">
      <c r="A148" s="69">
        <v>45081</v>
      </c>
      <c r="B148" s="68" t="s">
        <v>55</v>
      </c>
      <c r="C148" s="75" t="str">
        <f t="shared" si="2"/>
        <v>20230604午後</v>
      </c>
    </row>
    <row r="149" spans="1:3">
      <c r="A149" s="69">
        <v>45083</v>
      </c>
      <c r="B149" s="68" t="s">
        <v>55</v>
      </c>
      <c r="C149" s="75" t="str">
        <f t="shared" si="2"/>
        <v>20230606午後</v>
      </c>
    </row>
    <row r="150" spans="1:3">
      <c r="A150" s="69">
        <v>45084</v>
      </c>
      <c r="B150" s="68" t="s">
        <v>55</v>
      </c>
      <c r="C150" s="75" t="str">
        <f t="shared" si="2"/>
        <v>20230607午後</v>
      </c>
    </row>
    <row r="151" spans="1:3">
      <c r="A151" s="69">
        <v>45085</v>
      </c>
      <c r="B151" s="68" t="s">
        <v>55</v>
      </c>
      <c r="C151" s="75" t="str">
        <f t="shared" si="2"/>
        <v>20230608午後</v>
      </c>
    </row>
    <row r="152" spans="1:3">
      <c r="A152" s="69">
        <v>45086</v>
      </c>
      <c r="B152" s="68" t="s">
        <v>55</v>
      </c>
      <c r="C152" s="75" t="str">
        <f t="shared" si="2"/>
        <v>20230609午後</v>
      </c>
    </row>
    <row r="153" spans="1:3">
      <c r="A153" s="69">
        <v>45087</v>
      </c>
      <c r="B153" s="68" t="s">
        <v>55</v>
      </c>
      <c r="C153" s="75" t="str">
        <f t="shared" si="2"/>
        <v>20230610午後</v>
      </c>
    </row>
    <row r="154" spans="1:3">
      <c r="A154" s="69">
        <v>45088</v>
      </c>
      <c r="B154" s="68" t="s">
        <v>55</v>
      </c>
      <c r="C154" s="75" t="str">
        <f t="shared" si="2"/>
        <v>20230611午後</v>
      </c>
    </row>
    <row r="155" spans="1:3">
      <c r="A155" s="69">
        <v>45090</v>
      </c>
      <c r="B155" s="68" t="s">
        <v>55</v>
      </c>
      <c r="C155" s="75" t="str">
        <f t="shared" si="2"/>
        <v>20230613午後</v>
      </c>
    </row>
    <row r="156" spans="1:3">
      <c r="A156" s="69">
        <v>45091</v>
      </c>
      <c r="B156" s="68" t="s">
        <v>55</v>
      </c>
      <c r="C156" s="75" t="str">
        <f t="shared" si="2"/>
        <v>20230614午後</v>
      </c>
    </row>
    <row r="157" spans="1:3">
      <c r="A157" s="69">
        <v>45092</v>
      </c>
      <c r="B157" s="68" t="s">
        <v>55</v>
      </c>
      <c r="C157" s="75" t="str">
        <f t="shared" si="2"/>
        <v>20230615午後</v>
      </c>
    </row>
    <row r="158" spans="1:3">
      <c r="A158" s="69">
        <v>45093</v>
      </c>
      <c r="B158" s="68" t="s">
        <v>55</v>
      </c>
      <c r="C158" s="75" t="str">
        <f t="shared" si="2"/>
        <v>20230616午後</v>
      </c>
    </row>
    <row r="159" spans="1:3">
      <c r="A159" s="69">
        <v>45094</v>
      </c>
      <c r="B159" s="68" t="s">
        <v>55</v>
      </c>
      <c r="C159" s="75" t="str">
        <f t="shared" si="2"/>
        <v>20230617午後</v>
      </c>
    </row>
    <row r="160" spans="1:3">
      <c r="A160" s="69">
        <v>45095</v>
      </c>
      <c r="B160" s="68" t="s">
        <v>55</v>
      </c>
      <c r="C160" s="75" t="str">
        <f t="shared" si="2"/>
        <v>20230618午後</v>
      </c>
    </row>
    <row r="161" spans="1:3">
      <c r="A161" s="69">
        <v>45097</v>
      </c>
      <c r="B161" s="68" t="s">
        <v>55</v>
      </c>
      <c r="C161" s="75" t="str">
        <f t="shared" si="2"/>
        <v>20230620午後</v>
      </c>
    </row>
    <row r="162" spans="1:3">
      <c r="A162" s="69">
        <v>45098</v>
      </c>
      <c r="B162" s="68" t="s">
        <v>55</v>
      </c>
      <c r="C162" s="75" t="str">
        <f t="shared" si="2"/>
        <v>20230621午後</v>
      </c>
    </row>
    <row r="163" spans="1:3">
      <c r="A163" s="69">
        <v>45099</v>
      </c>
      <c r="B163" s="68" t="s">
        <v>55</v>
      </c>
      <c r="C163" s="75" t="str">
        <f t="shared" si="2"/>
        <v>20230622午後</v>
      </c>
    </row>
    <row r="164" spans="1:3">
      <c r="A164" s="69">
        <v>45100</v>
      </c>
      <c r="B164" s="68" t="s">
        <v>55</v>
      </c>
      <c r="C164" s="75" t="str">
        <f t="shared" si="2"/>
        <v>20230623午後</v>
      </c>
    </row>
    <row r="165" spans="1:3">
      <c r="A165" s="69">
        <v>45101</v>
      </c>
      <c r="B165" s="68" t="s">
        <v>55</v>
      </c>
      <c r="C165" s="75" t="str">
        <f t="shared" ref="C165:C228" si="3">IF(A165="","",YEAR(A165)&amp;TEXT(MONTH(A165),"00")&amp;TEXT(DAY(A165),"00")&amp;B165)</f>
        <v>20230624午後</v>
      </c>
    </row>
    <row r="166" spans="1:3">
      <c r="A166" s="69">
        <v>45102</v>
      </c>
      <c r="B166" s="68" t="s">
        <v>55</v>
      </c>
      <c r="C166" s="75" t="str">
        <f t="shared" si="3"/>
        <v>20230625午後</v>
      </c>
    </row>
    <row r="167" spans="1:3">
      <c r="A167" s="69">
        <v>45104</v>
      </c>
      <c r="B167" s="68" t="s">
        <v>55</v>
      </c>
      <c r="C167" s="75" t="str">
        <f t="shared" si="3"/>
        <v>20230627午後</v>
      </c>
    </row>
    <row r="168" spans="1:3">
      <c r="A168" s="69">
        <v>45105</v>
      </c>
      <c r="B168" s="68" t="s">
        <v>55</v>
      </c>
      <c r="C168" s="75" t="str">
        <f t="shared" si="3"/>
        <v>20230628午後</v>
      </c>
    </row>
    <row r="169" spans="1:3">
      <c r="A169" s="69">
        <v>45106</v>
      </c>
      <c r="B169" s="68" t="s">
        <v>55</v>
      </c>
      <c r="C169" s="75" t="str">
        <f t="shared" si="3"/>
        <v>20230629午後</v>
      </c>
    </row>
    <row r="170" spans="1:3">
      <c r="A170" s="69">
        <v>45107</v>
      </c>
      <c r="B170" s="68" t="s">
        <v>55</v>
      </c>
      <c r="C170" s="75" t="str">
        <f t="shared" si="3"/>
        <v>20230630午後</v>
      </c>
    </row>
    <row r="171" spans="1:3">
      <c r="A171" s="69">
        <v>45108</v>
      </c>
      <c r="B171" s="68" t="s">
        <v>55</v>
      </c>
      <c r="C171" s="75" t="str">
        <f t="shared" si="3"/>
        <v>20230701午後</v>
      </c>
    </row>
    <row r="172" spans="1:3">
      <c r="A172" s="69">
        <v>45109</v>
      </c>
      <c r="B172" s="68" t="s">
        <v>55</v>
      </c>
      <c r="C172" s="75" t="str">
        <f t="shared" si="3"/>
        <v>20230702午後</v>
      </c>
    </row>
    <row r="173" spans="1:3">
      <c r="A173" s="69">
        <v>45111</v>
      </c>
      <c r="B173" s="68" t="s">
        <v>55</v>
      </c>
      <c r="C173" s="75" t="str">
        <f t="shared" si="3"/>
        <v>20230704午後</v>
      </c>
    </row>
    <row r="174" spans="1:3">
      <c r="A174" s="69">
        <v>45112</v>
      </c>
      <c r="B174" s="68" t="s">
        <v>55</v>
      </c>
      <c r="C174" s="75" t="str">
        <f t="shared" si="3"/>
        <v>20230705午後</v>
      </c>
    </row>
    <row r="175" spans="1:3">
      <c r="A175" s="69">
        <v>45113</v>
      </c>
      <c r="B175" s="68" t="s">
        <v>55</v>
      </c>
      <c r="C175" s="75" t="str">
        <f t="shared" si="3"/>
        <v>20230706午後</v>
      </c>
    </row>
    <row r="176" spans="1:3">
      <c r="A176" s="69">
        <v>45114</v>
      </c>
      <c r="B176" s="68" t="s">
        <v>55</v>
      </c>
      <c r="C176" s="75" t="str">
        <f t="shared" si="3"/>
        <v>20230707午後</v>
      </c>
    </row>
    <row r="177" spans="1:3">
      <c r="A177" s="69">
        <v>45115</v>
      </c>
      <c r="B177" s="68" t="s">
        <v>55</v>
      </c>
      <c r="C177" s="75" t="str">
        <f t="shared" si="3"/>
        <v>20230708午後</v>
      </c>
    </row>
    <row r="178" spans="1:3">
      <c r="A178" s="69">
        <v>45116</v>
      </c>
      <c r="B178" s="68" t="s">
        <v>55</v>
      </c>
      <c r="C178" s="75" t="str">
        <f t="shared" si="3"/>
        <v>20230709午後</v>
      </c>
    </row>
    <row r="179" spans="1:3">
      <c r="A179" s="69">
        <v>45118</v>
      </c>
      <c r="B179" s="68" t="s">
        <v>55</v>
      </c>
      <c r="C179" s="75" t="str">
        <f t="shared" si="3"/>
        <v>20230711午後</v>
      </c>
    </row>
    <row r="180" spans="1:3">
      <c r="A180" s="69">
        <v>45119</v>
      </c>
      <c r="B180" s="68" t="s">
        <v>55</v>
      </c>
      <c r="C180" s="75" t="str">
        <f t="shared" si="3"/>
        <v>20230712午後</v>
      </c>
    </row>
    <row r="181" spans="1:3">
      <c r="A181" s="69">
        <v>45120</v>
      </c>
      <c r="B181" s="68" t="s">
        <v>55</v>
      </c>
      <c r="C181" s="75" t="str">
        <f t="shared" si="3"/>
        <v>20230713午後</v>
      </c>
    </row>
    <row r="182" spans="1:3">
      <c r="A182" s="69">
        <v>45121</v>
      </c>
      <c r="B182" s="68" t="s">
        <v>55</v>
      </c>
      <c r="C182" s="75" t="str">
        <f t="shared" si="3"/>
        <v>20230714午後</v>
      </c>
    </row>
    <row r="183" spans="1:3">
      <c r="A183" s="69">
        <v>45122</v>
      </c>
      <c r="B183" s="68" t="s">
        <v>55</v>
      </c>
      <c r="C183" s="75" t="str">
        <f t="shared" si="3"/>
        <v>20230715午後</v>
      </c>
    </row>
    <row r="184" spans="1:3">
      <c r="A184" s="69">
        <v>45123</v>
      </c>
      <c r="B184" s="68" t="s">
        <v>55</v>
      </c>
      <c r="C184" s="75" t="str">
        <f t="shared" si="3"/>
        <v>20230716午後</v>
      </c>
    </row>
    <row r="185" spans="1:3">
      <c r="A185" s="69">
        <v>45124</v>
      </c>
      <c r="B185" s="68" t="s">
        <v>55</v>
      </c>
      <c r="C185" s="75" t="str">
        <f t="shared" si="3"/>
        <v>20230717午後</v>
      </c>
    </row>
    <row r="186" spans="1:3">
      <c r="A186" s="69">
        <v>45126</v>
      </c>
      <c r="B186" s="68" t="s">
        <v>55</v>
      </c>
      <c r="C186" s="75" t="str">
        <f t="shared" si="3"/>
        <v>20230719午後</v>
      </c>
    </row>
    <row r="187" spans="1:3">
      <c r="A187" s="69">
        <v>45127</v>
      </c>
      <c r="B187" s="68" t="s">
        <v>55</v>
      </c>
      <c r="C187" s="75" t="str">
        <f t="shared" si="3"/>
        <v>20230720午後</v>
      </c>
    </row>
    <row r="188" spans="1:3">
      <c r="A188" s="69">
        <v>45128</v>
      </c>
      <c r="B188" s="68" t="s">
        <v>55</v>
      </c>
      <c r="C188" s="75" t="str">
        <f t="shared" si="3"/>
        <v>20230721午後</v>
      </c>
    </row>
    <row r="189" spans="1:3">
      <c r="A189" s="69">
        <v>45129</v>
      </c>
      <c r="B189" s="68" t="s">
        <v>55</v>
      </c>
      <c r="C189" s="75" t="str">
        <f t="shared" si="3"/>
        <v>20230722午後</v>
      </c>
    </row>
    <row r="190" spans="1:3">
      <c r="A190" s="69">
        <v>45130</v>
      </c>
      <c r="B190" s="68" t="s">
        <v>55</v>
      </c>
      <c r="C190" s="75" t="str">
        <f t="shared" si="3"/>
        <v>20230723午後</v>
      </c>
    </row>
    <row r="191" spans="1:3">
      <c r="A191" s="69">
        <v>45132</v>
      </c>
      <c r="B191" s="68" t="s">
        <v>55</v>
      </c>
      <c r="C191" s="75" t="str">
        <f t="shared" si="3"/>
        <v>20230725午後</v>
      </c>
    </row>
    <row r="192" spans="1:3">
      <c r="A192" s="69">
        <v>45133</v>
      </c>
      <c r="B192" s="68" t="s">
        <v>55</v>
      </c>
      <c r="C192" s="75" t="str">
        <f t="shared" si="3"/>
        <v>20230726午後</v>
      </c>
    </row>
    <row r="193" spans="1:3">
      <c r="A193" s="69">
        <v>45134</v>
      </c>
      <c r="B193" s="68" t="s">
        <v>55</v>
      </c>
      <c r="C193" s="75" t="str">
        <f t="shared" si="3"/>
        <v>20230727午後</v>
      </c>
    </row>
    <row r="194" spans="1:3">
      <c r="A194" s="69">
        <v>45135</v>
      </c>
      <c r="B194" s="68" t="s">
        <v>55</v>
      </c>
      <c r="C194" s="75" t="str">
        <f t="shared" si="3"/>
        <v>20230728午後</v>
      </c>
    </row>
    <row r="195" spans="1:3">
      <c r="A195" s="69">
        <v>45136</v>
      </c>
      <c r="B195" s="68" t="s">
        <v>55</v>
      </c>
      <c r="C195" s="75" t="str">
        <f t="shared" si="3"/>
        <v>20230729午後</v>
      </c>
    </row>
    <row r="196" spans="1:3">
      <c r="A196" s="69">
        <v>45137</v>
      </c>
      <c r="B196" s="68" t="s">
        <v>55</v>
      </c>
      <c r="C196" s="75" t="str">
        <f t="shared" si="3"/>
        <v>20230730午後</v>
      </c>
    </row>
    <row r="197" spans="1:3">
      <c r="A197" s="69">
        <v>45139</v>
      </c>
      <c r="B197" s="68" t="s">
        <v>55</v>
      </c>
      <c r="C197" s="75" t="str">
        <f t="shared" si="3"/>
        <v>20230801午後</v>
      </c>
    </row>
    <row r="198" spans="1:3">
      <c r="A198" s="69">
        <v>45140</v>
      </c>
      <c r="B198" s="68" t="s">
        <v>55</v>
      </c>
      <c r="C198" s="75" t="str">
        <f t="shared" si="3"/>
        <v>20230802午後</v>
      </c>
    </row>
    <row r="199" spans="1:3">
      <c r="A199" s="69">
        <v>45141</v>
      </c>
      <c r="B199" s="68" t="s">
        <v>55</v>
      </c>
      <c r="C199" s="75" t="str">
        <f t="shared" si="3"/>
        <v>20230803午後</v>
      </c>
    </row>
    <row r="200" spans="1:3">
      <c r="A200" s="69">
        <v>45142</v>
      </c>
      <c r="B200" s="68" t="s">
        <v>55</v>
      </c>
      <c r="C200" s="75" t="str">
        <f t="shared" si="3"/>
        <v>20230804午後</v>
      </c>
    </row>
    <row r="201" spans="1:3">
      <c r="A201" s="69">
        <v>45143</v>
      </c>
      <c r="B201" s="68" t="s">
        <v>55</v>
      </c>
      <c r="C201" s="75" t="str">
        <f t="shared" si="3"/>
        <v>20230805午後</v>
      </c>
    </row>
    <row r="202" spans="1:3">
      <c r="A202" s="69">
        <v>45144</v>
      </c>
      <c r="B202" s="68" t="s">
        <v>55</v>
      </c>
      <c r="C202" s="75" t="str">
        <f t="shared" si="3"/>
        <v>20230806午後</v>
      </c>
    </row>
    <row r="203" spans="1:3">
      <c r="A203" s="69">
        <v>45146</v>
      </c>
      <c r="B203" s="68" t="s">
        <v>55</v>
      </c>
      <c r="C203" s="75" t="str">
        <f t="shared" si="3"/>
        <v>20230808午後</v>
      </c>
    </row>
    <row r="204" spans="1:3">
      <c r="A204" s="69">
        <v>45147</v>
      </c>
      <c r="B204" s="68" t="s">
        <v>55</v>
      </c>
      <c r="C204" s="75" t="str">
        <f t="shared" si="3"/>
        <v>20230809午後</v>
      </c>
    </row>
    <row r="205" spans="1:3">
      <c r="A205" s="69">
        <v>45148</v>
      </c>
      <c r="B205" s="68" t="s">
        <v>55</v>
      </c>
      <c r="C205" s="75" t="str">
        <f t="shared" si="3"/>
        <v>20230810午後</v>
      </c>
    </row>
    <row r="206" spans="1:3">
      <c r="A206" s="69">
        <v>45149</v>
      </c>
      <c r="B206" s="68" t="s">
        <v>55</v>
      </c>
      <c r="C206" s="75" t="str">
        <f t="shared" si="3"/>
        <v>20230811午後</v>
      </c>
    </row>
    <row r="207" spans="1:3">
      <c r="A207" s="69">
        <v>45150</v>
      </c>
      <c r="B207" s="68" t="s">
        <v>55</v>
      </c>
      <c r="C207" s="75" t="str">
        <f t="shared" si="3"/>
        <v>20230812午後</v>
      </c>
    </row>
    <row r="208" spans="1:3">
      <c r="A208" s="69">
        <v>45151</v>
      </c>
      <c r="B208" s="68" t="s">
        <v>55</v>
      </c>
      <c r="C208" s="75" t="str">
        <f t="shared" si="3"/>
        <v>20230813午後</v>
      </c>
    </row>
    <row r="209" spans="1:3">
      <c r="A209" s="69">
        <v>45153</v>
      </c>
      <c r="B209" s="68" t="s">
        <v>55</v>
      </c>
      <c r="C209" s="75" t="str">
        <f t="shared" si="3"/>
        <v>20230815午後</v>
      </c>
    </row>
    <row r="210" spans="1:3">
      <c r="A210" s="69">
        <v>45154</v>
      </c>
      <c r="B210" s="68" t="s">
        <v>55</v>
      </c>
      <c r="C210" s="75" t="str">
        <f t="shared" si="3"/>
        <v>20230816午後</v>
      </c>
    </row>
    <row r="211" spans="1:3">
      <c r="A211" s="69">
        <v>45155</v>
      </c>
      <c r="B211" s="68" t="s">
        <v>55</v>
      </c>
      <c r="C211" s="75" t="str">
        <f t="shared" si="3"/>
        <v>20230817午後</v>
      </c>
    </row>
    <row r="212" spans="1:3">
      <c r="A212" s="69">
        <v>45156</v>
      </c>
      <c r="B212" s="68" t="s">
        <v>55</v>
      </c>
      <c r="C212" s="75" t="str">
        <f t="shared" si="3"/>
        <v>20230818午後</v>
      </c>
    </row>
    <row r="213" spans="1:3">
      <c r="A213" s="69">
        <v>45157</v>
      </c>
      <c r="B213" s="68" t="s">
        <v>55</v>
      </c>
      <c r="C213" s="75" t="str">
        <f t="shared" si="3"/>
        <v>20230819午後</v>
      </c>
    </row>
    <row r="214" spans="1:3">
      <c r="A214" s="69">
        <v>45158</v>
      </c>
      <c r="B214" s="68" t="s">
        <v>55</v>
      </c>
      <c r="C214" s="75" t="str">
        <f t="shared" si="3"/>
        <v>20230820午後</v>
      </c>
    </row>
    <row r="215" spans="1:3">
      <c r="A215" s="69">
        <v>45160</v>
      </c>
      <c r="B215" s="68" t="s">
        <v>55</v>
      </c>
      <c r="C215" s="75" t="str">
        <f t="shared" si="3"/>
        <v>20230822午後</v>
      </c>
    </row>
    <row r="216" spans="1:3">
      <c r="A216" s="69">
        <v>45161</v>
      </c>
      <c r="B216" s="68" t="s">
        <v>55</v>
      </c>
      <c r="C216" s="75" t="str">
        <f t="shared" si="3"/>
        <v>20230823午後</v>
      </c>
    </row>
    <row r="217" spans="1:3">
      <c r="A217" s="69">
        <v>45162</v>
      </c>
      <c r="B217" s="68" t="s">
        <v>55</v>
      </c>
      <c r="C217" s="75" t="str">
        <f t="shared" si="3"/>
        <v>20230824午後</v>
      </c>
    </row>
    <row r="218" spans="1:3">
      <c r="A218" s="69">
        <v>45163</v>
      </c>
      <c r="B218" s="68" t="s">
        <v>55</v>
      </c>
      <c r="C218" s="75" t="str">
        <f t="shared" si="3"/>
        <v>20230825午後</v>
      </c>
    </row>
    <row r="219" spans="1:3">
      <c r="A219" s="69">
        <v>45164</v>
      </c>
      <c r="B219" s="68" t="s">
        <v>55</v>
      </c>
      <c r="C219" s="75" t="str">
        <f t="shared" si="3"/>
        <v>20230826午後</v>
      </c>
    </row>
    <row r="220" spans="1:3">
      <c r="A220" s="69">
        <v>45165</v>
      </c>
      <c r="B220" s="68" t="s">
        <v>55</v>
      </c>
      <c r="C220" s="75" t="str">
        <f t="shared" si="3"/>
        <v>20230827午後</v>
      </c>
    </row>
    <row r="221" spans="1:3">
      <c r="A221" s="69">
        <v>45167</v>
      </c>
      <c r="B221" s="68" t="s">
        <v>55</v>
      </c>
      <c r="C221" s="75" t="str">
        <f t="shared" si="3"/>
        <v>20230829午後</v>
      </c>
    </row>
    <row r="222" spans="1:3">
      <c r="A222" s="69">
        <v>45168</v>
      </c>
      <c r="B222" s="68" t="s">
        <v>55</v>
      </c>
      <c r="C222" s="75" t="str">
        <f t="shared" si="3"/>
        <v>20230830午後</v>
      </c>
    </row>
    <row r="223" spans="1:3">
      <c r="A223" s="69">
        <v>45169</v>
      </c>
      <c r="B223" s="68" t="s">
        <v>55</v>
      </c>
      <c r="C223" s="75" t="str">
        <f t="shared" si="3"/>
        <v>20230831午後</v>
      </c>
    </row>
    <row r="224" spans="1:3">
      <c r="A224" s="69">
        <v>45170</v>
      </c>
      <c r="B224" s="68" t="s">
        <v>55</v>
      </c>
      <c r="C224" s="75" t="str">
        <f t="shared" si="3"/>
        <v>20230901午後</v>
      </c>
    </row>
    <row r="225" spans="1:3">
      <c r="A225" s="69">
        <v>45171</v>
      </c>
      <c r="B225" s="68" t="s">
        <v>55</v>
      </c>
      <c r="C225" s="75" t="str">
        <f t="shared" si="3"/>
        <v>20230902午後</v>
      </c>
    </row>
    <row r="226" spans="1:3">
      <c r="A226" s="69">
        <v>45172</v>
      </c>
      <c r="B226" s="68" t="s">
        <v>55</v>
      </c>
      <c r="C226" s="75" t="str">
        <f t="shared" si="3"/>
        <v>20230903午後</v>
      </c>
    </row>
    <row r="227" spans="1:3">
      <c r="A227" s="69">
        <v>45174</v>
      </c>
      <c r="B227" s="68" t="s">
        <v>55</v>
      </c>
      <c r="C227" s="75" t="str">
        <f t="shared" si="3"/>
        <v>20230905午後</v>
      </c>
    </row>
    <row r="228" spans="1:3">
      <c r="A228" s="69">
        <v>45175</v>
      </c>
      <c r="B228" s="68" t="s">
        <v>55</v>
      </c>
      <c r="C228" s="75" t="str">
        <f t="shared" si="3"/>
        <v>20230906午後</v>
      </c>
    </row>
    <row r="229" spans="1:3">
      <c r="A229" s="69">
        <v>45176</v>
      </c>
      <c r="B229" s="68" t="s">
        <v>55</v>
      </c>
      <c r="C229" s="75" t="str">
        <f t="shared" ref="C229:C292" si="4">IF(A229="","",YEAR(A229)&amp;TEXT(MONTH(A229),"00")&amp;TEXT(DAY(A229),"00")&amp;B229)</f>
        <v>20230907午後</v>
      </c>
    </row>
    <row r="230" spans="1:3">
      <c r="A230" s="69">
        <v>45177</v>
      </c>
      <c r="B230" s="68" t="s">
        <v>55</v>
      </c>
      <c r="C230" s="75" t="str">
        <f t="shared" si="4"/>
        <v>20230908午後</v>
      </c>
    </row>
    <row r="231" spans="1:3">
      <c r="A231" s="69">
        <v>45178</v>
      </c>
      <c r="B231" s="68" t="s">
        <v>55</v>
      </c>
      <c r="C231" s="75" t="str">
        <f t="shared" si="4"/>
        <v>20230909午後</v>
      </c>
    </row>
    <row r="232" spans="1:3">
      <c r="A232" s="69">
        <v>45179</v>
      </c>
      <c r="B232" s="68" t="s">
        <v>55</v>
      </c>
      <c r="C232" s="75" t="str">
        <f t="shared" si="4"/>
        <v>20230910午後</v>
      </c>
    </row>
    <row r="233" spans="1:3">
      <c r="A233" s="69">
        <v>45181</v>
      </c>
      <c r="B233" s="68" t="s">
        <v>55</v>
      </c>
      <c r="C233" s="75" t="str">
        <f t="shared" si="4"/>
        <v>20230912午後</v>
      </c>
    </row>
    <row r="234" spans="1:3">
      <c r="A234" s="69">
        <v>45182</v>
      </c>
      <c r="B234" s="68" t="s">
        <v>55</v>
      </c>
      <c r="C234" s="75" t="str">
        <f t="shared" si="4"/>
        <v>20230913午後</v>
      </c>
    </row>
    <row r="235" spans="1:3">
      <c r="A235" s="69">
        <v>45183</v>
      </c>
      <c r="B235" s="68" t="s">
        <v>55</v>
      </c>
      <c r="C235" s="75" t="str">
        <f t="shared" si="4"/>
        <v>20230914午後</v>
      </c>
    </row>
    <row r="236" spans="1:3">
      <c r="A236" s="69">
        <v>45184</v>
      </c>
      <c r="B236" s="68" t="s">
        <v>55</v>
      </c>
      <c r="C236" s="75" t="str">
        <f t="shared" si="4"/>
        <v>20230915午後</v>
      </c>
    </row>
    <row r="237" spans="1:3">
      <c r="A237" s="69">
        <v>45185</v>
      </c>
      <c r="B237" s="68" t="s">
        <v>55</v>
      </c>
      <c r="C237" s="75" t="str">
        <f t="shared" si="4"/>
        <v>20230916午後</v>
      </c>
    </row>
    <row r="238" spans="1:3">
      <c r="A238" s="69">
        <v>45186</v>
      </c>
      <c r="B238" s="68" t="s">
        <v>55</v>
      </c>
      <c r="C238" s="75" t="str">
        <f t="shared" si="4"/>
        <v>20230917午後</v>
      </c>
    </row>
    <row r="239" spans="1:3">
      <c r="A239" s="69">
        <v>45187</v>
      </c>
      <c r="B239" s="68" t="s">
        <v>55</v>
      </c>
      <c r="C239" s="75" t="str">
        <f t="shared" si="4"/>
        <v>20230918午後</v>
      </c>
    </row>
    <row r="240" spans="1:3">
      <c r="A240" s="69">
        <v>45189</v>
      </c>
      <c r="B240" s="68" t="s">
        <v>55</v>
      </c>
      <c r="C240" s="75" t="str">
        <f t="shared" si="4"/>
        <v>20230920午後</v>
      </c>
    </row>
    <row r="241" spans="1:3">
      <c r="A241" s="69">
        <v>45190</v>
      </c>
      <c r="B241" s="68" t="s">
        <v>55</v>
      </c>
      <c r="C241" s="75" t="str">
        <f t="shared" si="4"/>
        <v>20230921午後</v>
      </c>
    </row>
    <row r="242" spans="1:3">
      <c r="A242" s="69">
        <v>45191</v>
      </c>
      <c r="B242" s="68" t="s">
        <v>55</v>
      </c>
      <c r="C242" s="75" t="str">
        <f t="shared" si="4"/>
        <v>20230922午後</v>
      </c>
    </row>
    <row r="243" spans="1:3">
      <c r="A243" s="69">
        <v>45192</v>
      </c>
      <c r="B243" s="68" t="s">
        <v>55</v>
      </c>
      <c r="C243" s="75" t="str">
        <f t="shared" si="4"/>
        <v>20230923午後</v>
      </c>
    </row>
    <row r="244" spans="1:3">
      <c r="A244" s="69">
        <v>45193</v>
      </c>
      <c r="B244" s="68" t="s">
        <v>55</v>
      </c>
      <c r="C244" s="75" t="str">
        <f t="shared" si="4"/>
        <v>20230924午後</v>
      </c>
    </row>
    <row r="245" spans="1:3">
      <c r="A245" s="69">
        <v>45195</v>
      </c>
      <c r="B245" s="68" t="s">
        <v>55</v>
      </c>
      <c r="C245" s="75" t="str">
        <f t="shared" si="4"/>
        <v>20230926午後</v>
      </c>
    </row>
    <row r="246" spans="1:3">
      <c r="A246" s="69">
        <v>45196</v>
      </c>
      <c r="B246" s="68" t="s">
        <v>55</v>
      </c>
      <c r="C246" s="75" t="str">
        <f t="shared" si="4"/>
        <v>20230927午後</v>
      </c>
    </row>
    <row r="247" spans="1:3">
      <c r="A247" s="69">
        <v>45197</v>
      </c>
      <c r="B247" s="68" t="s">
        <v>55</v>
      </c>
      <c r="C247" s="75" t="str">
        <f t="shared" si="4"/>
        <v>20230928午後</v>
      </c>
    </row>
    <row r="248" spans="1:3">
      <c r="A248" s="69">
        <v>45198</v>
      </c>
      <c r="B248" s="68" t="s">
        <v>55</v>
      </c>
      <c r="C248" s="75" t="str">
        <f t="shared" si="4"/>
        <v>20230929午後</v>
      </c>
    </row>
    <row r="249" spans="1:3">
      <c r="A249" s="69">
        <v>45199</v>
      </c>
      <c r="B249" s="68" t="s">
        <v>55</v>
      </c>
      <c r="C249" s="75" t="str">
        <f t="shared" si="4"/>
        <v>20230930午後</v>
      </c>
    </row>
    <row r="250" spans="1:3">
      <c r="A250" s="69">
        <v>45200</v>
      </c>
      <c r="B250" s="68" t="s">
        <v>55</v>
      </c>
      <c r="C250" s="75" t="str">
        <f t="shared" si="4"/>
        <v>20231001午後</v>
      </c>
    </row>
    <row r="251" spans="1:3">
      <c r="A251" s="69">
        <v>45202</v>
      </c>
      <c r="B251" s="68" t="s">
        <v>55</v>
      </c>
      <c r="C251" s="75" t="str">
        <f t="shared" si="4"/>
        <v>20231003午後</v>
      </c>
    </row>
    <row r="252" spans="1:3">
      <c r="A252" s="69">
        <v>45203</v>
      </c>
      <c r="B252" s="68" t="s">
        <v>55</v>
      </c>
      <c r="C252" s="75" t="str">
        <f t="shared" si="4"/>
        <v>20231004午後</v>
      </c>
    </row>
    <row r="253" spans="1:3">
      <c r="A253" s="69">
        <v>45204</v>
      </c>
      <c r="B253" s="68" t="s">
        <v>55</v>
      </c>
      <c r="C253" s="75" t="str">
        <f t="shared" si="4"/>
        <v>20231005午後</v>
      </c>
    </row>
    <row r="254" spans="1:3">
      <c r="A254" s="69">
        <v>45205</v>
      </c>
      <c r="B254" s="68" t="s">
        <v>55</v>
      </c>
      <c r="C254" s="75" t="str">
        <f t="shared" si="4"/>
        <v>20231006午後</v>
      </c>
    </row>
    <row r="255" spans="1:3">
      <c r="A255" s="69">
        <v>45206</v>
      </c>
      <c r="B255" s="68" t="s">
        <v>55</v>
      </c>
      <c r="C255" s="75" t="str">
        <f t="shared" si="4"/>
        <v>20231007午後</v>
      </c>
    </row>
    <row r="256" spans="1:3">
      <c r="A256" s="69">
        <v>45207</v>
      </c>
      <c r="B256" s="68" t="s">
        <v>55</v>
      </c>
      <c r="C256" s="75" t="str">
        <f t="shared" si="4"/>
        <v>20231008午後</v>
      </c>
    </row>
    <row r="257" spans="1:3">
      <c r="A257" s="69">
        <v>45208</v>
      </c>
      <c r="B257" s="68" t="s">
        <v>55</v>
      </c>
      <c r="C257" s="75" t="str">
        <f t="shared" si="4"/>
        <v>20231009午後</v>
      </c>
    </row>
    <row r="258" spans="1:3">
      <c r="A258" s="69">
        <v>45210</v>
      </c>
      <c r="B258" s="68" t="s">
        <v>55</v>
      </c>
      <c r="C258" s="75" t="str">
        <f t="shared" si="4"/>
        <v>20231011午後</v>
      </c>
    </row>
    <row r="259" spans="1:3">
      <c r="A259" s="69">
        <v>45211</v>
      </c>
      <c r="B259" s="68" t="s">
        <v>55</v>
      </c>
      <c r="C259" s="75" t="str">
        <f t="shared" si="4"/>
        <v>20231012午後</v>
      </c>
    </row>
    <row r="260" spans="1:3">
      <c r="A260" s="69">
        <v>45212</v>
      </c>
      <c r="B260" s="68" t="s">
        <v>55</v>
      </c>
      <c r="C260" s="75" t="str">
        <f t="shared" si="4"/>
        <v>20231013午後</v>
      </c>
    </row>
    <row r="261" spans="1:3">
      <c r="A261" s="69">
        <v>45213</v>
      </c>
      <c r="B261" s="68" t="s">
        <v>55</v>
      </c>
      <c r="C261" s="75" t="str">
        <f t="shared" si="4"/>
        <v>20231014午後</v>
      </c>
    </row>
    <row r="262" spans="1:3">
      <c r="A262" s="69">
        <v>45214</v>
      </c>
      <c r="B262" s="68" t="s">
        <v>55</v>
      </c>
      <c r="C262" s="75" t="str">
        <f t="shared" si="4"/>
        <v>20231015午後</v>
      </c>
    </row>
    <row r="263" spans="1:3">
      <c r="A263" s="69">
        <v>45216</v>
      </c>
      <c r="B263" s="68" t="s">
        <v>55</v>
      </c>
      <c r="C263" s="75" t="str">
        <f t="shared" si="4"/>
        <v>20231017午後</v>
      </c>
    </row>
    <row r="264" spans="1:3">
      <c r="A264" s="69">
        <v>45217</v>
      </c>
      <c r="B264" s="68" t="s">
        <v>55</v>
      </c>
      <c r="C264" s="75" t="str">
        <f t="shared" si="4"/>
        <v>20231018午後</v>
      </c>
    </row>
    <row r="265" spans="1:3">
      <c r="A265" s="69">
        <v>45218</v>
      </c>
      <c r="B265" s="68" t="s">
        <v>55</v>
      </c>
      <c r="C265" s="75" t="str">
        <f t="shared" si="4"/>
        <v>20231019午後</v>
      </c>
    </row>
    <row r="266" spans="1:3">
      <c r="A266" s="69">
        <v>45219</v>
      </c>
      <c r="B266" s="68" t="s">
        <v>55</v>
      </c>
      <c r="C266" s="75" t="str">
        <f t="shared" si="4"/>
        <v>20231020午後</v>
      </c>
    </row>
    <row r="267" spans="1:3">
      <c r="A267" s="69">
        <v>45220</v>
      </c>
      <c r="B267" s="68" t="s">
        <v>55</v>
      </c>
      <c r="C267" s="75" t="str">
        <f t="shared" si="4"/>
        <v>20231021午後</v>
      </c>
    </row>
    <row r="268" spans="1:3">
      <c r="A268" s="69">
        <v>45221</v>
      </c>
      <c r="B268" s="68" t="s">
        <v>55</v>
      </c>
      <c r="C268" s="75" t="str">
        <f t="shared" si="4"/>
        <v>20231022午後</v>
      </c>
    </row>
    <row r="269" spans="1:3">
      <c r="A269" s="69">
        <v>45223</v>
      </c>
      <c r="B269" s="68" t="s">
        <v>55</v>
      </c>
      <c r="C269" s="75" t="str">
        <f t="shared" si="4"/>
        <v>20231024午後</v>
      </c>
    </row>
    <row r="270" spans="1:3">
      <c r="A270" s="69">
        <v>45224</v>
      </c>
      <c r="B270" s="68" t="s">
        <v>55</v>
      </c>
      <c r="C270" s="75" t="str">
        <f t="shared" si="4"/>
        <v>20231025午後</v>
      </c>
    </row>
    <row r="271" spans="1:3">
      <c r="A271" s="69">
        <v>45225</v>
      </c>
      <c r="B271" s="68" t="s">
        <v>55</v>
      </c>
      <c r="C271" s="75" t="str">
        <f t="shared" si="4"/>
        <v>20231026午後</v>
      </c>
    </row>
    <row r="272" spans="1:3">
      <c r="A272" s="69">
        <v>45226</v>
      </c>
      <c r="B272" s="68" t="s">
        <v>55</v>
      </c>
      <c r="C272" s="75" t="str">
        <f t="shared" si="4"/>
        <v>20231027午後</v>
      </c>
    </row>
    <row r="273" spans="1:3">
      <c r="A273" s="69">
        <v>45227</v>
      </c>
      <c r="B273" s="68" t="s">
        <v>55</v>
      </c>
      <c r="C273" s="75" t="str">
        <f t="shared" si="4"/>
        <v>20231028午後</v>
      </c>
    </row>
    <row r="274" spans="1:3">
      <c r="A274" s="69">
        <v>45228</v>
      </c>
      <c r="B274" s="68" t="s">
        <v>55</v>
      </c>
      <c r="C274" s="75" t="str">
        <f t="shared" si="4"/>
        <v>20231029午後</v>
      </c>
    </row>
    <row r="275" spans="1:3">
      <c r="A275" s="69">
        <v>45230</v>
      </c>
      <c r="B275" s="68" t="s">
        <v>55</v>
      </c>
      <c r="C275" s="75" t="str">
        <f t="shared" si="4"/>
        <v>20231031午後</v>
      </c>
    </row>
    <row r="276" spans="1:3">
      <c r="A276" s="69">
        <v>45080</v>
      </c>
      <c r="B276" s="68" t="s">
        <v>138</v>
      </c>
      <c r="C276" s="75" t="str">
        <f t="shared" si="4"/>
        <v>20230603夕方</v>
      </c>
    </row>
    <row r="277" spans="1:3">
      <c r="A277" s="69">
        <v>45081</v>
      </c>
      <c r="B277" s="68" t="s">
        <v>138</v>
      </c>
      <c r="C277" s="75" t="str">
        <f t="shared" si="4"/>
        <v>20230604夕方</v>
      </c>
    </row>
    <row r="278" spans="1:3">
      <c r="A278" s="69">
        <v>45087</v>
      </c>
      <c r="B278" s="68" t="s">
        <v>138</v>
      </c>
      <c r="C278" s="75" t="str">
        <f t="shared" si="4"/>
        <v>20230610夕方</v>
      </c>
    </row>
    <row r="279" spans="1:3">
      <c r="A279" s="69">
        <v>45088</v>
      </c>
      <c r="B279" s="68" t="s">
        <v>138</v>
      </c>
      <c r="C279" s="75" t="str">
        <f t="shared" si="4"/>
        <v>20230611夕方</v>
      </c>
    </row>
    <row r="280" spans="1:3">
      <c r="A280" s="69">
        <v>45094</v>
      </c>
      <c r="B280" s="68" t="s">
        <v>138</v>
      </c>
      <c r="C280" s="75" t="str">
        <f t="shared" si="4"/>
        <v>20230617夕方</v>
      </c>
    </row>
    <row r="281" spans="1:3">
      <c r="A281" s="69">
        <v>45095</v>
      </c>
      <c r="B281" s="68" t="s">
        <v>138</v>
      </c>
      <c r="C281" s="75" t="str">
        <f t="shared" si="4"/>
        <v>20230618夕方</v>
      </c>
    </row>
    <row r="282" spans="1:3">
      <c r="A282" s="69">
        <v>45101</v>
      </c>
      <c r="B282" s="68" t="s">
        <v>138</v>
      </c>
      <c r="C282" s="75" t="str">
        <f t="shared" si="4"/>
        <v>20230624夕方</v>
      </c>
    </row>
    <row r="283" spans="1:3">
      <c r="A283" s="69">
        <v>45102</v>
      </c>
      <c r="B283" s="68" t="s">
        <v>138</v>
      </c>
      <c r="C283" s="75" t="str">
        <f t="shared" si="4"/>
        <v>20230625夕方</v>
      </c>
    </row>
    <row r="284" spans="1:3">
      <c r="A284" s="69">
        <v>45108</v>
      </c>
      <c r="B284" s="68" t="s">
        <v>138</v>
      </c>
      <c r="C284" s="75" t="str">
        <f t="shared" si="4"/>
        <v>20230701夕方</v>
      </c>
    </row>
    <row r="285" spans="1:3">
      <c r="A285" s="69">
        <v>45109</v>
      </c>
      <c r="B285" s="68" t="s">
        <v>138</v>
      </c>
      <c r="C285" s="75" t="str">
        <f t="shared" si="4"/>
        <v>20230702夕方</v>
      </c>
    </row>
    <row r="286" spans="1:3">
      <c r="A286" s="69">
        <v>45115</v>
      </c>
      <c r="B286" s="68" t="s">
        <v>138</v>
      </c>
      <c r="C286" s="75" t="str">
        <f t="shared" si="4"/>
        <v>20230708夕方</v>
      </c>
    </row>
    <row r="287" spans="1:3">
      <c r="A287" s="69">
        <v>45116</v>
      </c>
      <c r="B287" s="68" t="s">
        <v>138</v>
      </c>
      <c r="C287" s="75" t="str">
        <f t="shared" si="4"/>
        <v>20230709夕方</v>
      </c>
    </row>
    <row r="288" spans="1:3">
      <c r="A288" s="69">
        <v>45122</v>
      </c>
      <c r="B288" s="68" t="s">
        <v>138</v>
      </c>
      <c r="C288" s="75" t="str">
        <f t="shared" si="4"/>
        <v>20230715夕方</v>
      </c>
    </row>
    <row r="289" spans="1:3">
      <c r="A289" s="69">
        <v>45123</v>
      </c>
      <c r="B289" s="68" t="s">
        <v>138</v>
      </c>
      <c r="C289" s="75" t="str">
        <f t="shared" si="4"/>
        <v>20230716夕方</v>
      </c>
    </row>
    <row r="290" spans="1:3">
      <c r="A290" s="69">
        <v>45124</v>
      </c>
      <c r="B290" s="68" t="s">
        <v>138</v>
      </c>
      <c r="C290" s="75" t="str">
        <f t="shared" si="4"/>
        <v>20230717夕方</v>
      </c>
    </row>
    <row r="291" spans="1:3">
      <c r="A291" s="69">
        <v>45126</v>
      </c>
      <c r="B291" s="68" t="s">
        <v>138</v>
      </c>
      <c r="C291" s="75" t="str">
        <f t="shared" si="4"/>
        <v>20230719夕方</v>
      </c>
    </row>
    <row r="292" spans="1:3">
      <c r="A292" s="69">
        <v>45127</v>
      </c>
      <c r="B292" s="68" t="s">
        <v>138</v>
      </c>
      <c r="C292" s="75" t="str">
        <f t="shared" si="4"/>
        <v>20230720夕方</v>
      </c>
    </row>
    <row r="293" spans="1:3">
      <c r="A293" s="69">
        <v>45128</v>
      </c>
      <c r="B293" s="68" t="s">
        <v>138</v>
      </c>
      <c r="C293" s="75" t="str">
        <f t="shared" ref="C293:C356" si="5">IF(A293="","",YEAR(A293)&amp;TEXT(MONTH(A293),"00")&amp;TEXT(DAY(A293),"00")&amp;B293)</f>
        <v>20230721夕方</v>
      </c>
    </row>
    <row r="294" spans="1:3">
      <c r="A294" s="69">
        <v>45129</v>
      </c>
      <c r="B294" s="68" t="s">
        <v>138</v>
      </c>
      <c r="C294" s="75" t="str">
        <f t="shared" si="5"/>
        <v>20230722夕方</v>
      </c>
    </row>
    <row r="295" spans="1:3">
      <c r="A295" s="69">
        <v>45130</v>
      </c>
      <c r="B295" s="68" t="s">
        <v>138</v>
      </c>
      <c r="C295" s="75" t="str">
        <f t="shared" si="5"/>
        <v>20230723夕方</v>
      </c>
    </row>
    <row r="296" spans="1:3">
      <c r="A296" s="69">
        <v>45132</v>
      </c>
      <c r="B296" s="68" t="s">
        <v>138</v>
      </c>
      <c r="C296" s="75" t="str">
        <f t="shared" si="5"/>
        <v>20230725夕方</v>
      </c>
    </row>
    <row r="297" spans="1:3">
      <c r="A297" s="69">
        <v>45133</v>
      </c>
      <c r="B297" s="68" t="s">
        <v>138</v>
      </c>
      <c r="C297" s="75" t="str">
        <f t="shared" si="5"/>
        <v>20230726夕方</v>
      </c>
    </row>
    <row r="298" spans="1:3">
      <c r="A298" s="69">
        <v>45134</v>
      </c>
      <c r="B298" s="68" t="s">
        <v>138</v>
      </c>
      <c r="C298" s="75" t="str">
        <f t="shared" si="5"/>
        <v>20230727夕方</v>
      </c>
    </row>
    <row r="299" spans="1:3">
      <c r="A299" s="69">
        <v>45135</v>
      </c>
      <c r="B299" s="68" t="s">
        <v>138</v>
      </c>
      <c r="C299" s="75" t="str">
        <f t="shared" si="5"/>
        <v>20230728夕方</v>
      </c>
    </row>
    <row r="300" spans="1:3">
      <c r="A300" s="69">
        <v>45136</v>
      </c>
      <c r="B300" s="68" t="s">
        <v>138</v>
      </c>
      <c r="C300" s="75" t="str">
        <f t="shared" si="5"/>
        <v>20230729夕方</v>
      </c>
    </row>
    <row r="301" spans="1:3">
      <c r="A301" s="69">
        <v>45137</v>
      </c>
      <c r="B301" s="68" t="s">
        <v>138</v>
      </c>
      <c r="C301" s="75" t="str">
        <f t="shared" si="5"/>
        <v>20230730夕方</v>
      </c>
    </row>
    <row r="302" spans="1:3">
      <c r="A302" s="69">
        <v>45139</v>
      </c>
      <c r="B302" s="68" t="s">
        <v>138</v>
      </c>
      <c r="C302" s="75" t="str">
        <f t="shared" si="5"/>
        <v>20230801夕方</v>
      </c>
    </row>
    <row r="303" spans="1:3">
      <c r="A303" s="69">
        <v>45140</v>
      </c>
      <c r="B303" s="68" t="s">
        <v>138</v>
      </c>
      <c r="C303" s="75" t="str">
        <f t="shared" si="5"/>
        <v>20230802夕方</v>
      </c>
    </row>
    <row r="304" spans="1:3">
      <c r="A304" s="69">
        <v>45141</v>
      </c>
      <c r="B304" s="68" t="s">
        <v>138</v>
      </c>
      <c r="C304" s="75" t="str">
        <f t="shared" si="5"/>
        <v>20230803夕方</v>
      </c>
    </row>
    <row r="305" spans="1:3">
      <c r="A305" s="69">
        <v>45142</v>
      </c>
      <c r="B305" s="68" t="s">
        <v>138</v>
      </c>
      <c r="C305" s="75" t="str">
        <f t="shared" si="5"/>
        <v>20230804夕方</v>
      </c>
    </row>
    <row r="306" spans="1:3">
      <c r="A306" s="69">
        <v>45143</v>
      </c>
      <c r="B306" s="68" t="s">
        <v>138</v>
      </c>
      <c r="C306" s="75" t="str">
        <f t="shared" si="5"/>
        <v>20230805夕方</v>
      </c>
    </row>
    <row r="307" spans="1:3">
      <c r="A307" s="69">
        <v>45144</v>
      </c>
      <c r="B307" s="68" t="s">
        <v>138</v>
      </c>
      <c r="C307" s="75" t="str">
        <f t="shared" si="5"/>
        <v>20230806夕方</v>
      </c>
    </row>
    <row r="308" spans="1:3">
      <c r="A308" s="69">
        <v>45146</v>
      </c>
      <c r="B308" s="68" t="s">
        <v>138</v>
      </c>
      <c r="C308" s="75" t="str">
        <f t="shared" si="5"/>
        <v>20230808夕方</v>
      </c>
    </row>
    <row r="309" spans="1:3">
      <c r="A309" s="69">
        <v>45147</v>
      </c>
      <c r="B309" s="68" t="s">
        <v>138</v>
      </c>
      <c r="C309" s="75" t="str">
        <f t="shared" si="5"/>
        <v>20230809夕方</v>
      </c>
    </row>
    <row r="310" spans="1:3">
      <c r="A310" s="69">
        <v>45148</v>
      </c>
      <c r="B310" s="68" t="s">
        <v>138</v>
      </c>
      <c r="C310" s="75" t="str">
        <f t="shared" si="5"/>
        <v>20230810夕方</v>
      </c>
    </row>
    <row r="311" spans="1:3">
      <c r="A311" s="69">
        <v>45149</v>
      </c>
      <c r="B311" s="68" t="s">
        <v>138</v>
      </c>
      <c r="C311" s="75" t="str">
        <f t="shared" si="5"/>
        <v>20230811夕方</v>
      </c>
    </row>
    <row r="312" spans="1:3">
      <c r="A312" s="69">
        <v>45150</v>
      </c>
      <c r="B312" s="68" t="s">
        <v>138</v>
      </c>
      <c r="C312" s="75" t="str">
        <f t="shared" si="5"/>
        <v>20230812夕方</v>
      </c>
    </row>
    <row r="313" spans="1:3">
      <c r="A313" s="69">
        <v>45151</v>
      </c>
      <c r="B313" s="68" t="s">
        <v>138</v>
      </c>
      <c r="C313" s="75" t="str">
        <f t="shared" si="5"/>
        <v>20230813夕方</v>
      </c>
    </row>
    <row r="314" spans="1:3">
      <c r="A314" s="69">
        <v>45153</v>
      </c>
      <c r="B314" s="68" t="s">
        <v>138</v>
      </c>
      <c r="C314" s="75" t="str">
        <f t="shared" si="5"/>
        <v>20230815夕方</v>
      </c>
    </row>
    <row r="315" spans="1:3">
      <c r="A315" s="69">
        <v>45154</v>
      </c>
      <c r="B315" s="68" t="s">
        <v>138</v>
      </c>
      <c r="C315" s="75" t="str">
        <f t="shared" si="5"/>
        <v>20230816夕方</v>
      </c>
    </row>
    <row r="316" spans="1:3">
      <c r="A316" s="69">
        <v>45155</v>
      </c>
      <c r="B316" s="68" t="s">
        <v>138</v>
      </c>
      <c r="C316" s="75" t="str">
        <f t="shared" si="5"/>
        <v>20230817夕方</v>
      </c>
    </row>
    <row r="317" spans="1:3">
      <c r="A317" s="69">
        <v>45156</v>
      </c>
      <c r="B317" s="68" t="s">
        <v>138</v>
      </c>
      <c r="C317" s="75" t="str">
        <f t="shared" si="5"/>
        <v>20230818夕方</v>
      </c>
    </row>
    <row r="318" spans="1:3">
      <c r="A318" s="69">
        <v>45157</v>
      </c>
      <c r="B318" s="68" t="s">
        <v>138</v>
      </c>
      <c r="C318" s="75" t="str">
        <f t="shared" si="5"/>
        <v>20230819夕方</v>
      </c>
    </row>
    <row r="319" spans="1:3">
      <c r="A319" s="69">
        <v>45158</v>
      </c>
      <c r="B319" s="68" t="s">
        <v>138</v>
      </c>
      <c r="C319" s="75" t="str">
        <f t="shared" si="5"/>
        <v>20230820夕方</v>
      </c>
    </row>
    <row r="320" spans="1:3">
      <c r="A320" s="69">
        <v>45160</v>
      </c>
      <c r="B320" s="68" t="s">
        <v>138</v>
      </c>
      <c r="C320" s="75" t="str">
        <f t="shared" si="5"/>
        <v>20230822夕方</v>
      </c>
    </row>
    <row r="321" spans="1:3">
      <c r="A321" s="69">
        <v>45161</v>
      </c>
      <c r="B321" s="68" t="s">
        <v>138</v>
      </c>
      <c r="C321" s="75" t="str">
        <f t="shared" si="5"/>
        <v>20230823夕方</v>
      </c>
    </row>
    <row r="322" spans="1:3">
      <c r="A322" s="69">
        <v>45162</v>
      </c>
      <c r="B322" s="68" t="s">
        <v>138</v>
      </c>
      <c r="C322" s="75" t="str">
        <f t="shared" si="5"/>
        <v>20230824夕方</v>
      </c>
    </row>
    <row r="323" spans="1:3">
      <c r="A323" s="69">
        <v>45163</v>
      </c>
      <c r="B323" s="68" t="s">
        <v>138</v>
      </c>
      <c r="C323" s="75" t="str">
        <f t="shared" si="5"/>
        <v>20230825夕方</v>
      </c>
    </row>
    <row r="324" spans="1:3">
      <c r="A324" s="69">
        <v>45164</v>
      </c>
      <c r="B324" s="68" t="s">
        <v>138</v>
      </c>
      <c r="C324" s="75" t="str">
        <f t="shared" si="5"/>
        <v>20230826夕方</v>
      </c>
    </row>
    <row r="325" spans="1:3">
      <c r="A325" s="69">
        <v>45165</v>
      </c>
      <c r="B325" s="68" t="s">
        <v>138</v>
      </c>
      <c r="C325" s="75" t="str">
        <f t="shared" si="5"/>
        <v>20230827夕方</v>
      </c>
    </row>
    <row r="326" spans="1:3">
      <c r="A326" s="69">
        <v>45171</v>
      </c>
      <c r="B326" s="68" t="s">
        <v>138</v>
      </c>
      <c r="C326" s="75" t="str">
        <f t="shared" si="5"/>
        <v>20230902夕方</v>
      </c>
    </row>
    <row r="327" spans="1:3">
      <c r="A327" s="69">
        <v>45172</v>
      </c>
      <c r="B327" s="68" t="s">
        <v>138</v>
      </c>
      <c r="C327" s="75" t="str">
        <f t="shared" si="5"/>
        <v>20230903夕方</v>
      </c>
    </row>
    <row r="328" spans="1:3">
      <c r="A328" s="69">
        <v>45178</v>
      </c>
      <c r="B328" s="68" t="s">
        <v>138</v>
      </c>
      <c r="C328" s="75" t="str">
        <f t="shared" si="5"/>
        <v>20230909夕方</v>
      </c>
    </row>
    <row r="329" spans="1:3">
      <c r="A329" s="69">
        <v>45179</v>
      </c>
      <c r="B329" s="68" t="s">
        <v>138</v>
      </c>
      <c r="C329" s="75" t="str">
        <f t="shared" si="5"/>
        <v>20230910夕方</v>
      </c>
    </row>
    <row r="330" spans="1:3">
      <c r="A330" s="69">
        <v>45185</v>
      </c>
      <c r="B330" s="68" t="s">
        <v>138</v>
      </c>
      <c r="C330" s="75" t="str">
        <f t="shared" si="5"/>
        <v>20230916夕方</v>
      </c>
    </row>
    <row r="331" spans="1:3">
      <c r="A331" s="69">
        <v>45186</v>
      </c>
      <c r="B331" s="68" t="s">
        <v>138</v>
      </c>
      <c r="C331" s="75" t="str">
        <f t="shared" si="5"/>
        <v>20230917夕方</v>
      </c>
    </row>
    <row r="332" spans="1:3">
      <c r="A332" s="69">
        <v>45187</v>
      </c>
      <c r="B332" s="68" t="s">
        <v>138</v>
      </c>
      <c r="C332" s="75" t="str">
        <f t="shared" si="5"/>
        <v>20230918夕方</v>
      </c>
    </row>
    <row r="333" spans="1:3">
      <c r="A333" s="69">
        <v>45192</v>
      </c>
      <c r="B333" s="68" t="s">
        <v>138</v>
      </c>
      <c r="C333" s="75" t="str">
        <f t="shared" si="5"/>
        <v>20230923夕方</v>
      </c>
    </row>
    <row r="334" spans="1:3">
      <c r="A334" s="69">
        <v>45193</v>
      </c>
      <c r="B334" s="68" t="s">
        <v>138</v>
      </c>
      <c r="C334" s="75" t="str">
        <f t="shared" si="5"/>
        <v>20230924夕方</v>
      </c>
    </row>
    <row r="335" spans="1:3">
      <c r="A335" s="69">
        <v>45199</v>
      </c>
      <c r="B335" s="68" t="s">
        <v>138</v>
      </c>
      <c r="C335" s="75" t="str">
        <f t="shared" si="5"/>
        <v>20230930夕方</v>
      </c>
    </row>
    <row r="336" spans="1:3">
      <c r="A336" s="69"/>
      <c r="B336" s="68"/>
      <c r="C336" s="75" t="str">
        <f t="shared" si="5"/>
        <v/>
      </c>
    </row>
    <row r="337" spans="1:3">
      <c r="A337" s="69"/>
      <c r="B337" s="68"/>
      <c r="C337" s="75" t="str">
        <f t="shared" si="5"/>
        <v/>
      </c>
    </row>
    <row r="338" spans="1:3">
      <c r="A338" s="69"/>
      <c r="B338" s="68"/>
      <c r="C338" s="75" t="str">
        <f t="shared" si="5"/>
        <v/>
      </c>
    </row>
    <row r="339" spans="1:3">
      <c r="A339" s="69"/>
      <c r="B339" s="68"/>
      <c r="C339" s="75" t="str">
        <f t="shared" si="5"/>
        <v/>
      </c>
    </row>
    <row r="340" spans="1:3">
      <c r="A340" s="69"/>
      <c r="B340" s="68"/>
      <c r="C340" s="75" t="str">
        <f t="shared" si="5"/>
        <v/>
      </c>
    </row>
    <row r="341" spans="1:3">
      <c r="A341" s="69"/>
      <c r="B341" s="68"/>
      <c r="C341" s="75" t="str">
        <f t="shared" si="5"/>
        <v/>
      </c>
    </row>
    <row r="342" spans="1:3">
      <c r="A342" s="69"/>
      <c r="B342" s="68"/>
      <c r="C342" s="75" t="str">
        <f t="shared" si="5"/>
        <v/>
      </c>
    </row>
    <row r="343" spans="1:3">
      <c r="A343" s="69"/>
      <c r="B343" s="68"/>
      <c r="C343" s="75" t="str">
        <f t="shared" si="5"/>
        <v/>
      </c>
    </row>
    <row r="344" spans="1:3">
      <c r="A344" s="69"/>
      <c r="B344" s="68"/>
      <c r="C344" s="75" t="str">
        <f t="shared" si="5"/>
        <v/>
      </c>
    </row>
    <row r="345" spans="1:3">
      <c r="A345" s="69"/>
      <c r="B345" s="68"/>
      <c r="C345" s="75" t="str">
        <f t="shared" si="5"/>
        <v/>
      </c>
    </row>
    <row r="346" spans="1:3">
      <c r="A346" s="69"/>
      <c r="B346" s="68"/>
      <c r="C346" s="75" t="str">
        <f t="shared" si="5"/>
        <v/>
      </c>
    </row>
    <row r="347" spans="1:3">
      <c r="A347" s="69"/>
      <c r="B347" s="68"/>
      <c r="C347" s="75" t="str">
        <f t="shared" si="5"/>
        <v/>
      </c>
    </row>
    <row r="348" spans="1:3">
      <c r="A348" s="69"/>
      <c r="B348" s="68"/>
      <c r="C348" s="75" t="str">
        <f t="shared" si="5"/>
        <v/>
      </c>
    </row>
    <row r="349" spans="1:3">
      <c r="A349" s="69"/>
      <c r="B349" s="68"/>
      <c r="C349" s="75" t="str">
        <f t="shared" si="5"/>
        <v/>
      </c>
    </row>
    <row r="350" spans="1:3">
      <c r="A350" s="69"/>
      <c r="B350" s="68"/>
      <c r="C350" s="75" t="str">
        <f t="shared" si="5"/>
        <v/>
      </c>
    </row>
    <row r="351" spans="1:3">
      <c r="A351" s="69"/>
      <c r="B351" s="68"/>
      <c r="C351" s="75" t="str">
        <f t="shared" si="5"/>
        <v/>
      </c>
    </row>
    <row r="352" spans="1:3">
      <c r="A352" s="69"/>
      <c r="B352" s="68"/>
      <c r="C352" s="75" t="str">
        <f t="shared" si="5"/>
        <v/>
      </c>
    </row>
    <row r="353" spans="1:3">
      <c r="A353" s="69"/>
      <c r="B353" s="68"/>
      <c r="C353" s="75" t="str">
        <f t="shared" si="5"/>
        <v/>
      </c>
    </row>
    <row r="354" spans="1:3">
      <c r="A354" s="69"/>
      <c r="B354" s="68"/>
      <c r="C354" s="75" t="str">
        <f t="shared" si="5"/>
        <v/>
      </c>
    </row>
    <row r="355" spans="1:3">
      <c r="A355" s="69"/>
      <c r="B355" s="68"/>
      <c r="C355" s="75" t="str">
        <f t="shared" si="5"/>
        <v/>
      </c>
    </row>
    <row r="356" spans="1:3">
      <c r="A356" s="69"/>
      <c r="B356" s="68"/>
      <c r="C356" s="75" t="str">
        <f t="shared" si="5"/>
        <v/>
      </c>
    </row>
    <row r="357" spans="1:3">
      <c r="A357" s="69"/>
      <c r="B357" s="68"/>
      <c r="C357" s="75" t="str">
        <f t="shared" ref="C357:C376" si="6">IF(A357="","",YEAR(A357)&amp;TEXT(MONTH(A357),"00")&amp;TEXT(DAY(A357),"00")&amp;B357)</f>
        <v/>
      </c>
    </row>
    <row r="358" spans="1:3">
      <c r="A358" s="69"/>
      <c r="B358" s="68"/>
      <c r="C358" s="75" t="str">
        <f t="shared" si="6"/>
        <v/>
      </c>
    </row>
    <row r="359" spans="1:3">
      <c r="A359" s="69"/>
      <c r="B359" s="68"/>
      <c r="C359" s="75" t="str">
        <f t="shared" si="6"/>
        <v/>
      </c>
    </row>
    <row r="360" spans="1:3">
      <c r="A360" s="69"/>
      <c r="B360" s="68"/>
      <c r="C360" s="75" t="str">
        <f t="shared" si="6"/>
        <v/>
      </c>
    </row>
    <row r="361" spans="1:3">
      <c r="A361" s="69"/>
      <c r="B361" s="68"/>
      <c r="C361" s="75" t="str">
        <f t="shared" si="6"/>
        <v/>
      </c>
    </row>
    <row r="362" spans="1:3">
      <c r="A362" s="69"/>
      <c r="B362" s="68"/>
      <c r="C362" s="75" t="str">
        <f t="shared" si="6"/>
        <v/>
      </c>
    </row>
    <row r="363" spans="1:3">
      <c r="A363" s="69"/>
      <c r="B363" s="68"/>
      <c r="C363" s="75" t="str">
        <f t="shared" si="6"/>
        <v/>
      </c>
    </row>
    <row r="364" spans="1:3">
      <c r="A364" s="69"/>
      <c r="B364" s="68"/>
      <c r="C364" s="75" t="str">
        <f t="shared" si="6"/>
        <v/>
      </c>
    </row>
    <row r="365" spans="1:3">
      <c r="A365" s="69"/>
      <c r="B365" s="68"/>
      <c r="C365" s="75" t="str">
        <f t="shared" si="6"/>
        <v/>
      </c>
    </row>
    <row r="366" spans="1:3">
      <c r="A366" s="69"/>
      <c r="B366" s="68"/>
      <c r="C366" s="75" t="str">
        <f t="shared" si="6"/>
        <v/>
      </c>
    </row>
    <row r="367" spans="1:3">
      <c r="A367" s="69"/>
      <c r="B367" s="68"/>
      <c r="C367" s="75" t="str">
        <f t="shared" si="6"/>
        <v/>
      </c>
    </row>
    <row r="368" spans="1:3">
      <c r="A368" s="69"/>
      <c r="B368" s="68"/>
      <c r="C368" s="75" t="str">
        <f t="shared" si="6"/>
        <v/>
      </c>
    </row>
    <row r="369" spans="1:3">
      <c r="A369" s="69"/>
      <c r="B369" s="68"/>
      <c r="C369" s="75" t="str">
        <f t="shared" si="6"/>
        <v/>
      </c>
    </row>
    <row r="370" spans="1:3">
      <c r="A370" s="69"/>
      <c r="B370" s="68"/>
      <c r="C370" s="75" t="str">
        <f t="shared" si="6"/>
        <v/>
      </c>
    </row>
    <row r="371" spans="1:3">
      <c r="A371" s="69"/>
      <c r="B371" s="68"/>
      <c r="C371" s="75" t="str">
        <f t="shared" si="6"/>
        <v/>
      </c>
    </row>
    <row r="372" spans="1:3">
      <c r="A372" s="69"/>
      <c r="B372" s="68"/>
      <c r="C372" s="75" t="str">
        <f t="shared" si="6"/>
        <v/>
      </c>
    </row>
    <row r="373" spans="1:3">
      <c r="A373" s="69"/>
      <c r="B373" s="68"/>
      <c r="C373" s="75" t="str">
        <f t="shared" si="6"/>
        <v/>
      </c>
    </row>
    <row r="374" spans="1:3">
      <c r="A374" s="69"/>
      <c r="B374" s="68"/>
      <c r="C374" s="75" t="str">
        <f t="shared" si="6"/>
        <v/>
      </c>
    </row>
    <row r="375" spans="1:3">
      <c r="A375" s="69"/>
      <c r="B375" s="68"/>
      <c r="C375" s="75" t="str">
        <f t="shared" si="6"/>
        <v/>
      </c>
    </row>
    <row r="376" spans="1:3">
      <c r="A376" s="69"/>
      <c r="B376" s="68"/>
      <c r="C376" s="75" t="str">
        <f t="shared" si="6"/>
        <v/>
      </c>
    </row>
    <row r="377" spans="1:3">
      <c r="A377" s="69"/>
      <c r="B377" s="68"/>
      <c r="C377" s="75" t="str">
        <f t="shared" ref="C377" si="7">IF(A377="","",YEAR(A377)&amp;TEXT(MONTH(A377),"00")&amp;TEXT(DAY(A377),"00")&amp;B377)</f>
        <v/>
      </c>
    </row>
    <row r="378" spans="1:3">
      <c r="A378" s="69"/>
      <c r="B378" s="68"/>
      <c r="C378" s="75" t="str">
        <f t="shared" ref="C378:C400" si="8">IF(A378="","",YEAR(A378)&amp;TEXT(MONTH(A378),"00")&amp;TEXT(DAY(A378),"00")&amp;B378)</f>
        <v/>
      </c>
    </row>
    <row r="379" spans="1:3">
      <c r="A379" s="69"/>
      <c r="B379" s="68"/>
      <c r="C379" s="75" t="str">
        <f t="shared" si="8"/>
        <v/>
      </c>
    </row>
    <row r="380" spans="1:3">
      <c r="A380" s="69"/>
      <c r="B380" s="68"/>
      <c r="C380" s="75" t="str">
        <f t="shared" si="8"/>
        <v/>
      </c>
    </row>
    <row r="381" spans="1:3">
      <c r="A381" s="69"/>
      <c r="B381" s="68"/>
      <c r="C381" s="75" t="str">
        <f t="shared" si="8"/>
        <v/>
      </c>
    </row>
    <row r="382" spans="1:3">
      <c r="A382" s="69"/>
      <c r="B382" s="68"/>
      <c r="C382" s="75" t="str">
        <f t="shared" si="8"/>
        <v/>
      </c>
    </row>
    <row r="383" spans="1:3">
      <c r="A383" s="69"/>
      <c r="B383" s="68"/>
      <c r="C383" s="75" t="str">
        <f t="shared" si="8"/>
        <v/>
      </c>
    </row>
    <row r="384" spans="1:3">
      <c r="A384" s="69"/>
      <c r="B384" s="68"/>
      <c r="C384" s="75" t="str">
        <f t="shared" si="8"/>
        <v/>
      </c>
    </row>
    <row r="385" spans="1:3">
      <c r="A385" s="69"/>
      <c r="B385" s="68"/>
      <c r="C385" s="75" t="str">
        <f t="shared" si="8"/>
        <v/>
      </c>
    </row>
    <row r="386" spans="1:3">
      <c r="A386" s="69"/>
      <c r="B386" s="68"/>
      <c r="C386" s="75" t="str">
        <f t="shared" si="8"/>
        <v/>
      </c>
    </row>
    <row r="387" spans="1:3">
      <c r="A387" s="69"/>
      <c r="B387" s="68"/>
      <c r="C387" s="75" t="str">
        <f t="shared" si="8"/>
        <v/>
      </c>
    </row>
    <row r="388" spans="1:3">
      <c r="A388" s="69"/>
      <c r="B388" s="68"/>
      <c r="C388" s="75" t="str">
        <f t="shared" si="8"/>
        <v/>
      </c>
    </row>
    <row r="389" spans="1:3">
      <c r="A389" s="69"/>
      <c r="B389" s="68"/>
      <c r="C389" s="75" t="str">
        <f t="shared" si="8"/>
        <v/>
      </c>
    </row>
    <row r="390" spans="1:3">
      <c r="A390" s="69"/>
      <c r="B390" s="68"/>
      <c r="C390" s="75" t="str">
        <f t="shared" si="8"/>
        <v/>
      </c>
    </row>
    <row r="391" spans="1:3">
      <c r="A391" s="69"/>
      <c r="B391" s="68"/>
      <c r="C391" s="75" t="str">
        <f t="shared" si="8"/>
        <v/>
      </c>
    </row>
    <row r="392" spans="1:3">
      <c r="A392" s="69"/>
      <c r="B392" s="68"/>
      <c r="C392" s="75" t="str">
        <f t="shared" si="8"/>
        <v/>
      </c>
    </row>
    <row r="393" spans="1:3">
      <c r="A393" s="69"/>
      <c r="B393" s="68"/>
      <c r="C393" s="75" t="str">
        <f t="shared" si="8"/>
        <v/>
      </c>
    </row>
    <row r="394" spans="1:3">
      <c r="A394" s="69"/>
      <c r="B394" s="68"/>
      <c r="C394" s="75" t="str">
        <f t="shared" si="8"/>
        <v/>
      </c>
    </row>
    <row r="395" spans="1:3">
      <c r="A395" s="69"/>
      <c r="B395" s="68"/>
      <c r="C395" s="75" t="str">
        <f t="shared" si="8"/>
        <v/>
      </c>
    </row>
    <row r="396" spans="1:3">
      <c r="A396" s="69"/>
      <c r="B396" s="68"/>
      <c r="C396" s="75" t="str">
        <f t="shared" si="8"/>
        <v/>
      </c>
    </row>
    <row r="397" spans="1:3">
      <c r="A397" s="69"/>
      <c r="B397" s="68"/>
      <c r="C397" s="75" t="str">
        <f t="shared" si="8"/>
        <v/>
      </c>
    </row>
    <row r="398" spans="1:3">
      <c r="A398" s="69"/>
      <c r="B398" s="68"/>
      <c r="C398" s="75" t="str">
        <f t="shared" si="8"/>
        <v/>
      </c>
    </row>
    <row r="399" spans="1:3">
      <c r="A399" s="69"/>
      <c r="B399" s="68"/>
      <c r="C399" s="75" t="str">
        <f t="shared" si="8"/>
        <v/>
      </c>
    </row>
    <row r="400" spans="1:3">
      <c r="A400" s="69"/>
      <c r="B400" s="68"/>
      <c r="C400" s="75" t="str">
        <f t="shared" si="8"/>
        <v/>
      </c>
    </row>
  </sheetData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4～10月入場分</vt:lpstr>
      <vt:lpstr>プルダウン</vt:lpstr>
      <vt:lpstr>募集日時</vt:lpstr>
      <vt:lpstr>'4～10月入場分'!Print_Area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usadmin</dc:creator>
  <cp:lastModifiedBy>user</cp:lastModifiedBy>
  <cp:lastPrinted>2022-10-21T07:16:27Z</cp:lastPrinted>
  <dcterms:created xsi:type="dcterms:W3CDTF">2020-11-20T11:08:42Z</dcterms:created>
  <dcterms:modified xsi:type="dcterms:W3CDTF">2022-11-18T02:13:42Z</dcterms:modified>
</cp:coreProperties>
</file>